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35" firstSheet="1" activeTab="4"/>
  </bookViews>
  <sheets>
    <sheet name="5.1 Takt time" sheetId="1" r:id="rId1"/>
    <sheet name="5.2 Tiempos" sheetId="2" r:id="rId2"/>
    <sheet name="5.2 Familias" sheetId="3" r:id="rId3"/>
    <sheet name="5.3 VSM  Actual" sheetId="4" r:id="rId4"/>
    <sheet name="Balance" sheetId="5" r:id="rId5"/>
    <sheet name="5.4 VSM Futuro" sheetId="6" r:id="rId6"/>
    <sheet name="Balance futuro" sheetId="7" r:id="rId7"/>
    <sheet name="Resultados" sheetId="8" r:id="rId8"/>
    <sheet name="Símbolos" sheetId="9" r:id="rId9"/>
  </sheets>
  <definedNames/>
  <calcPr fullCalcOnLoad="1"/>
</workbook>
</file>

<file path=xl/sharedStrings.xml><?xml version="1.0" encoding="utf-8"?>
<sst xmlns="http://schemas.openxmlformats.org/spreadsheetml/2006/main" count="198" uniqueCount="138">
  <si>
    <t>Modelo</t>
  </si>
  <si>
    <t>AX - 1</t>
  </si>
  <si>
    <t>Descripción</t>
  </si>
  <si>
    <t>Ensamble electrónico</t>
  </si>
  <si>
    <t>Perforar</t>
  </si>
  <si>
    <t>Cortar piezas</t>
  </si>
  <si>
    <t>Cargar software</t>
  </si>
  <si>
    <t>Pintar</t>
  </si>
  <si>
    <t>Ensamble de módulo de control</t>
  </si>
  <si>
    <t>Ensamble final</t>
  </si>
  <si>
    <t>Pruebas</t>
  </si>
  <si>
    <t>Tablero básico</t>
  </si>
  <si>
    <t>Tablero de control remoto</t>
  </si>
  <si>
    <t>Tablero WEB</t>
  </si>
  <si>
    <t>AZ - 2</t>
  </si>
  <si>
    <t>WB -3</t>
  </si>
  <si>
    <t>XR - 4</t>
  </si>
  <si>
    <t>Total</t>
  </si>
  <si>
    <t>Tablero colors</t>
  </si>
  <si>
    <t>Manual estandar</t>
  </si>
  <si>
    <t>Manual financiero</t>
  </si>
  <si>
    <t>Manual global</t>
  </si>
  <si>
    <t>x</t>
  </si>
  <si>
    <t>MN - 5</t>
  </si>
  <si>
    <t>MN - 6</t>
  </si>
  <si>
    <t>MN - 7</t>
  </si>
  <si>
    <t xml:space="preserve">Producto </t>
  </si>
  <si>
    <t>dias laborales</t>
  </si>
  <si>
    <t>hrs. X turno</t>
  </si>
  <si>
    <t>turnos</t>
  </si>
  <si>
    <t>Descansos x turno (min)</t>
  </si>
  <si>
    <t xml:space="preserve">VALUE STREAM MAP </t>
  </si>
  <si>
    <t>ACTUAL</t>
  </si>
  <si>
    <t>www.leansixsigmainstitute.org</t>
  </si>
  <si>
    <t>FUTURO</t>
  </si>
  <si>
    <t>PROCESO</t>
  </si>
  <si>
    <t>FECHA</t>
  </si>
  <si>
    <t>varios</t>
  </si>
  <si>
    <t>Tableros de control</t>
  </si>
  <si>
    <t>Envío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</si>
  <si>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</si>
  <si>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</si>
  <si>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</si>
  <si>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</si>
  <si>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</si>
  <si>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</si>
  <si>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</si>
  <si>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</si>
  <si>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</si>
  <si>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</si>
  <si>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</si>
  <si>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</si>
  <si>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Takt Time</t>
  </si>
  <si>
    <t>Tiempo disponible</t>
  </si>
  <si>
    <t>seg.</t>
  </si>
  <si>
    <t>Demanda diaria</t>
  </si>
  <si>
    <t>TAKT TIME</t>
  </si>
  <si>
    <t>seg/pza</t>
  </si>
  <si>
    <t>El cliente está dispuesto a comprar una pieza cada</t>
  </si>
  <si>
    <t>segundos</t>
  </si>
  <si>
    <t>Demanda Mensual</t>
  </si>
  <si>
    <t>www.socconini.com</t>
  </si>
  <si>
    <t>TC = 22 seg.</t>
  </si>
  <si>
    <t>TCP = 25 min</t>
  </si>
  <si>
    <t>HOJA DE MEDICIÓN DE TIEMPOS</t>
  </si>
  <si>
    <t>Fecha análisis</t>
  </si>
  <si>
    <t>9 de mayo 2007</t>
  </si>
  <si>
    <t>Número del proceso</t>
  </si>
  <si>
    <t>Hora análisis</t>
  </si>
  <si>
    <t>10:30 - 15:00</t>
  </si>
  <si>
    <t>Observador</t>
  </si>
  <si>
    <t>No.</t>
  </si>
  <si>
    <t>Elemento de trabajo</t>
  </si>
  <si>
    <t>Punto de medición</t>
  </si>
  <si>
    <t>Tiempo repetido mas bajo</t>
  </si>
  <si>
    <t>Ensable electrónico</t>
  </si>
  <si>
    <t>Ensamble módulo ctrl.</t>
  </si>
  <si>
    <t>Tiempos de ciclo</t>
  </si>
  <si>
    <t>Ensable final</t>
  </si>
  <si>
    <t>Empaque</t>
  </si>
  <si>
    <t>Operación</t>
  </si>
  <si>
    <t>Operador</t>
  </si>
  <si>
    <t>A</t>
  </si>
  <si>
    <t>B</t>
  </si>
  <si>
    <t>C</t>
  </si>
  <si>
    <t>D</t>
  </si>
  <si>
    <t>E</t>
  </si>
  <si>
    <t>F</t>
  </si>
  <si>
    <t>G</t>
  </si>
  <si>
    <t>H</t>
  </si>
  <si>
    <t>Tiempo</t>
  </si>
  <si>
    <t>Takt</t>
  </si>
  <si>
    <t>Fabricación de tableros</t>
  </si>
  <si>
    <t>Daniel Reyes</t>
  </si>
  <si>
    <t>Análisis de balance</t>
  </si>
  <si>
    <t>TC- 45 SEG.</t>
  </si>
  <si>
    <t>TCP= 5 min.</t>
  </si>
  <si>
    <t>DISP = 95%</t>
  </si>
  <si>
    <t>DISP = 80%</t>
  </si>
  <si>
    <t>TC=19 SEG.</t>
  </si>
  <si>
    <t>TCP= 0 MIN.</t>
  </si>
  <si>
    <t>DISP. = 95%</t>
  </si>
  <si>
    <t>TC= 63 SEG.</t>
  </si>
  <si>
    <t>TCP = 0</t>
  </si>
  <si>
    <t>DISP. = 100%</t>
  </si>
  <si>
    <t>Demanda</t>
  </si>
  <si>
    <t>TC=22 SEG.</t>
  </si>
  <si>
    <t>TCP =98%</t>
  </si>
  <si>
    <t>DISP. = 98%</t>
  </si>
  <si>
    <t>TC = 32</t>
  </si>
  <si>
    <t>TCP=0</t>
  </si>
  <si>
    <t>TC= 134</t>
  </si>
  <si>
    <t>TCP=O</t>
  </si>
  <si>
    <t>DISP = 100%</t>
  </si>
  <si>
    <t>DIAS</t>
  </si>
  <si>
    <t>SEG.</t>
  </si>
  <si>
    <t>TIEMPO TOTAL</t>
  </si>
  <si>
    <t>TVA =</t>
  </si>
  <si>
    <t>SEG</t>
  </si>
  <si>
    <t>Número de operadores necesarios</t>
  </si>
  <si>
    <t>1,2</t>
  </si>
  <si>
    <t>3,4</t>
  </si>
  <si>
    <t>5,6,7</t>
  </si>
  <si>
    <t>7,8</t>
  </si>
  <si>
    <t>operaciones</t>
  </si>
  <si>
    <t>tiempo</t>
  </si>
  <si>
    <t>ANTES</t>
  </si>
  <si>
    <t>DESPUÉS</t>
  </si>
  <si>
    <t>Número de operadores</t>
  </si>
  <si>
    <t>Distancia recorrida</t>
  </si>
  <si>
    <t>Inventario terminado</t>
  </si>
  <si>
    <t>Vueltas de inventario</t>
  </si>
  <si>
    <t>AHORRO</t>
  </si>
  <si>
    <r>
      <t xml:space="preserve">Inventario en material </t>
    </r>
    <r>
      <rPr>
        <sz val="9"/>
        <rFont val="Arial"/>
        <family val="2"/>
      </rPr>
      <t>(días)</t>
    </r>
  </si>
  <si>
    <r>
      <t xml:space="preserve">Tiempo de puerta a puerta </t>
    </r>
    <r>
      <rPr>
        <sz val="9"/>
        <rFont val="Arial"/>
        <family val="2"/>
      </rPr>
      <t>(días)</t>
    </r>
  </si>
  <si>
    <r>
      <t xml:space="preserve">Area utilizada </t>
    </r>
    <r>
      <rPr>
        <sz val="9"/>
        <rFont val="Arial"/>
        <family val="2"/>
      </rPr>
      <t>(mts cuadrados)</t>
    </r>
  </si>
  <si>
    <r>
      <t xml:space="preserve">Inventario en proceso </t>
    </r>
    <r>
      <rPr>
        <sz val="9"/>
        <rFont val="Arial"/>
        <family val="2"/>
      </rPr>
      <t>(días)</t>
    </r>
  </si>
  <si>
    <t>T. Disp. = 27,000 seg.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</si>
</sst>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* #,##0\ _D_M_-;\-* #,##0\ _D_M_-;_-* &quot;-&quot;\ _D_M_-;_-@_-"/>
    <numFmt numFmtId="166" formatCode="_-* #,##0.00\ _D_M_-;\-* #,##0.00\ _D_M_-;_-* &quot;-&quot;??\ _D_M_-;_-@_-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.00_)"/>
    <numFmt numFmtId="172" formatCode="0.00%;[Red]\-0.00%"/>
    <numFmt numFmtId="173" formatCode="_-&quot;öS&quot;\ * #,##0_-;\-&quot;öS&quot;\ * #,##0_-;_-&quot;öS&quot;\ * &quot;-&quot;_-;_-@_-"/>
    <numFmt numFmtId="174" formatCode="_-&quot;öS&quot;\ * #,##0.00_-;\-&quot;öS&quot;\ * #,##0.00_-;_-&quot;öS&quot;\ * &quot;-&quot;??_-;_-@_-"/>
    <numFmt numFmtId="175" formatCode="0.00000"/>
    <numFmt numFmtId="176" formatCode="0.000"/>
    <numFmt numFmtId="177" formatCode="0.0"/>
    <numFmt numFmtId="178" formatCode="0.000000"/>
    <numFmt numFmtId="179" formatCode="0.000000000"/>
    <numFmt numFmtId="180" formatCode="0.0000000000"/>
    <numFmt numFmtId="181" formatCode="0.00000000000"/>
    <numFmt numFmtId="182" formatCode="0.00000000"/>
    <numFmt numFmtId="183" formatCode="0.00000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63"/>
      <name val="MS Sans Serif"/>
      <family val="0"/>
    </font>
    <font>
      <sz val="10"/>
      <name val="Arial CE"/>
      <family val="0"/>
    </font>
    <font>
      <b/>
      <i/>
      <sz val="16"/>
      <name val="Helv"/>
      <family val="0"/>
    </font>
    <font>
      <sz val="12"/>
      <name val="Arial"/>
      <family val="0"/>
    </font>
    <font>
      <sz val="14"/>
      <color indexed="12"/>
      <name val="Arial"/>
      <family val="0"/>
    </font>
    <font>
      <sz val="10.5"/>
      <name val="Arial"/>
      <family val="0"/>
    </font>
    <font>
      <sz val="10"/>
      <color indexed="12"/>
      <name val="Arial"/>
      <family val="0"/>
    </font>
    <font>
      <sz val="24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5.75"/>
      <color indexed="8"/>
      <name val="Arial"/>
      <family val="2"/>
    </font>
    <font>
      <b/>
      <sz val="5.7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b/>
      <sz val="14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4"/>
      <color indexed="12"/>
      <name val="Comic Sans MS"/>
      <family val="4"/>
    </font>
    <font>
      <sz val="22"/>
      <name val="Arial"/>
      <family val="2"/>
    </font>
    <font>
      <b/>
      <sz val="12"/>
      <name val="Arial"/>
      <family val="2"/>
    </font>
    <font>
      <sz val="14"/>
      <color indexed="8"/>
      <name val="Comic Sans MS"/>
      <family val="4"/>
    </font>
    <font>
      <sz val="14"/>
      <color indexed="8"/>
      <name val="Arial"/>
      <family val="2"/>
    </font>
    <font>
      <sz val="16"/>
      <color indexed="8"/>
      <name val="Comic Sans MS"/>
      <family val="4"/>
    </font>
    <font>
      <sz val="18"/>
      <name val="Arial"/>
      <family val="0"/>
    </font>
    <font>
      <sz val="18"/>
      <color indexed="8"/>
      <name val="Comic Sans MS"/>
      <family val="4"/>
    </font>
    <font>
      <sz val="26"/>
      <name val="Arial"/>
      <family val="0"/>
    </font>
    <font>
      <b/>
      <sz val="24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164" fontId="0" fillId="0" borderId="0" applyFont="0" applyFill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5" fillId="7" borderId="1" applyNumberFormat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171" fontId="7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16" borderId="5" applyNumberFormat="0" applyAlignment="0" applyProtection="0"/>
    <xf numFmtId="164" fontId="0" fillId="0" borderId="0">
      <alignment textRotation="255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4" borderId="9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0" fillId="16" borderId="0" xfId="0" applyFill="1" applyAlignment="1">
      <alignment horizontal="left"/>
    </xf>
    <xf numFmtId="0" fontId="10" fillId="16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0" fontId="0" fillId="24" borderId="0" xfId="0" applyFill="1" applyAlignment="1">
      <alignment horizontal="left"/>
    </xf>
    <xf numFmtId="0" fontId="0" fillId="25" borderId="0" xfId="0" applyFill="1" applyAlignment="1">
      <alignment/>
    </xf>
    <xf numFmtId="0" fontId="0" fillId="25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10" fillId="16" borderId="0" xfId="0" applyFont="1" applyFill="1" applyAlignment="1">
      <alignment/>
    </xf>
    <xf numFmtId="0" fontId="0" fillId="22" borderId="0" xfId="0" applyFill="1" applyAlignment="1">
      <alignment/>
    </xf>
    <xf numFmtId="1" fontId="0" fillId="16" borderId="0" xfId="0" applyNumberFormat="1" applyFill="1" applyAlignment="1">
      <alignment/>
    </xf>
    <xf numFmtId="1" fontId="4" fillId="16" borderId="0" xfId="0" applyNumberFormat="1" applyFont="1" applyFill="1" applyAlignment="1">
      <alignment/>
    </xf>
    <xf numFmtId="0" fontId="0" fillId="16" borderId="0" xfId="0" applyFill="1" applyAlignment="1">
      <alignment horizontal="righ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0" fillId="24" borderId="9" xfId="0" applyFill="1" applyBorder="1" applyAlignment="1">
      <alignment/>
    </xf>
    <xf numFmtId="0" fontId="0" fillId="0" borderId="12" xfId="0" applyFill="1" applyBorder="1" applyAlignment="1">
      <alignment/>
    </xf>
    <xf numFmtId="0" fontId="4" fillId="24" borderId="9" xfId="0" applyFont="1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1" fontId="4" fillId="4" borderId="0" xfId="0" applyNumberFormat="1" applyFont="1" applyFill="1" applyAlignment="1">
      <alignment horizontal="center"/>
    </xf>
    <xf numFmtId="0" fontId="0" fillId="24" borderId="0" xfId="0" applyFill="1" applyAlignment="1">
      <alignment horizontal="right"/>
    </xf>
    <xf numFmtId="1" fontId="0" fillId="16" borderId="0" xfId="0" applyNumberFormat="1" applyFill="1" applyAlignment="1">
      <alignment horizontal="left"/>
    </xf>
    <xf numFmtId="1" fontId="16" fillId="22" borderId="0" xfId="0" applyNumberFormat="1" applyFont="1" applyFill="1" applyAlignment="1">
      <alignment horizontal="center"/>
    </xf>
    <xf numFmtId="0" fontId="4" fillId="22" borderId="0" xfId="0" applyFont="1" applyFill="1" applyAlignment="1">
      <alignment/>
    </xf>
    <xf numFmtId="1" fontId="4" fillId="22" borderId="0" xfId="0" applyNumberFormat="1" applyFont="1" applyFill="1" applyAlignment="1">
      <alignment horizontal="center"/>
    </xf>
    <xf numFmtId="0" fontId="0" fillId="4" borderId="0" xfId="0" applyFill="1" applyAlignment="1">
      <alignment horizontal="left"/>
    </xf>
    <xf numFmtId="0" fontId="17" fillId="24" borderId="0" xfId="0" applyFont="1" applyFill="1" applyAlignment="1">
      <alignment/>
    </xf>
    <xf numFmtId="0" fontId="43" fillId="0" borderId="13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176" fontId="42" fillId="0" borderId="17" xfId="0" applyNumberFormat="1" applyFont="1" applyBorder="1" applyAlignment="1">
      <alignment horizontal="center" vertical="center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2" borderId="20" xfId="0" applyFont="1" applyFill="1" applyBorder="1" applyAlignment="1">
      <alignment/>
    </xf>
    <xf numFmtId="0" fontId="43" fillId="24" borderId="0" xfId="0" applyFont="1" applyFill="1" applyAlignment="1">
      <alignment/>
    </xf>
    <xf numFmtId="0" fontId="45" fillId="24" borderId="0" xfId="0" applyFont="1" applyFill="1" applyAlignment="1">
      <alignment/>
    </xf>
    <xf numFmtId="0" fontId="43" fillId="24" borderId="9" xfId="0" applyFont="1" applyFill="1" applyBorder="1" applyAlignment="1">
      <alignment horizontal="center"/>
    </xf>
    <xf numFmtId="0" fontId="43" fillId="24" borderId="9" xfId="0" applyFont="1" applyFill="1" applyBorder="1" applyAlignment="1">
      <alignment/>
    </xf>
    <xf numFmtId="1" fontId="43" fillId="24" borderId="9" xfId="0" applyNumberFormat="1" applyFont="1" applyFill="1" applyBorder="1" applyAlignment="1">
      <alignment horizontal="center"/>
    </xf>
    <xf numFmtId="0" fontId="45" fillId="4" borderId="0" xfId="0" applyFont="1" applyFill="1" applyAlignment="1">
      <alignment/>
    </xf>
    <xf numFmtId="0" fontId="45" fillId="4" borderId="0" xfId="0" applyFont="1" applyFill="1" applyAlignment="1">
      <alignment horizontal="center"/>
    </xf>
    <xf numFmtId="0" fontId="0" fillId="24" borderId="0" xfId="0" applyFill="1" applyBorder="1" applyAlignment="1">
      <alignment/>
    </xf>
    <xf numFmtId="0" fontId="14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4" borderId="21" xfId="0" applyFont="1" applyFill="1" applyBorder="1" applyAlignment="1">
      <alignment horizontal="center"/>
    </xf>
    <xf numFmtId="0" fontId="13" fillId="24" borderId="22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24" xfId="0" applyFont="1" applyFill="1" applyBorder="1" applyAlignment="1">
      <alignment horizontal="center"/>
    </xf>
    <xf numFmtId="0" fontId="52" fillId="24" borderId="25" xfId="0" applyFont="1" applyFill="1" applyBorder="1" applyAlignment="1">
      <alignment horizontal="center"/>
    </xf>
    <xf numFmtId="177" fontId="52" fillId="24" borderId="0" xfId="0" applyNumberFormat="1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52" fillId="24" borderId="2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52" fillId="24" borderId="0" xfId="0" applyFont="1" applyFill="1" applyAlignment="1">
      <alignment horizontal="center"/>
    </xf>
    <xf numFmtId="0" fontId="54" fillId="24" borderId="0" xfId="0" applyFont="1" applyFill="1" applyBorder="1" applyAlignment="1">
      <alignment horizontal="center"/>
    </xf>
    <xf numFmtId="0" fontId="54" fillId="24" borderId="0" xfId="0" applyFont="1" applyFill="1" applyAlignment="1">
      <alignment/>
    </xf>
    <xf numFmtId="0" fontId="47" fillId="24" borderId="0" xfId="0" applyFont="1" applyFill="1" applyAlignment="1">
      <alignment/>
    </xf>
    <xf numFmtId="0" fontId="45" fillId="24" borderId="0" xfId="0" applyFont="1" applyFill="1" applyAlignment="1">
      <alignment horizontal="center"/>
    </xf>
    <xf numFmtId="1" fontId="45" fillId="24" borderId="0" xfId="0" applyNumberFormat="1" applyFont="1" applyFill="1" applyAlignment="1">
      <alignment horizontal="center"/>
    </xf>
    <xf numFmtId="0" fontId="43" fillId="8" borderId="0" xfId="0" applyFont="1" applyFill="1" applyAlignment="1">
      <alignment horizontal="right"/>
    </xf>
    <xf numFmtId="0" fontId="45" fillId="8" borderId="0" xfId="0" applyFont="1" applyFill="1" applyAlignment="1">
      <alignment horizontal="center"/>
    </xf>
    <xf numFmtId="0" fontId="45" fillId="24" borderId="9" xfId="0" applyFont="1" applyFill="1" applyBorder="1" applyAlignment="1">
      <alignment horizontal="center"/>
    </xf>
    <xf numFmtId="1" fontId="43" fillId="24" borderId="0" xfId="0" applyNumberFormat="1" applyFont="1" applyFill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1" fontId="45" fillId="24" borderId="0" xfId="0" applyNumberFormat="1" applyFont="1" applyFill="1" applyBorder="1" applyAlignment="1">
      <alignment horizontal="center"/>
    </xf>
    <xf numFmtId="0" fontId="43" fillId="24" borderId="0" xfId="0" applyFont="1" applyFill="1" applyBorder="1" applyAlignment="1">
      <alignment/>
    </xf>
    <xf numFmtId="0" fontId="45" fillId="24" borderId="0" xfId="0" applyFont="1" applyFill="1" applyBorder="1" applyAlignment="1">
      <alignment horizontal="right"/>
    </xf>
    <xf numFmtId="0" fontId="0" fillId="24" borderId="9" xfId="0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177" fontId="0" fillId="24" borderId="9" xfId="0" applyNumberFormat="1" applyFill="1" applyBorder="1" applyAlignment="1">
      <alignment horizontal="center"/>
    </xf>
    <xf numFmtId="177" fontId="0" fillId="24" borderId="0" xfId="0" applyNumberFormat="1" applyFill="1" applyAlignment="1">
      <alignment/>
    </xf>
    <xf numFmtId="0" fontId="15" fillId="24" borderId="9" xfId="0" applyFont="1" applyFill="1" applyBorder="1" applyAlignment="1">
      <alignment horizontal="center"/>
    </xf>
    <xf numFmtId="177" fontId="15" fillId="24" borderId="9" xfId="0" applyNumberFormat="1" applyFont="1" applyFill="1" applyBorder="1" applyAlignment="1">
      <alignment horizontal="center"/>
    </xf>
    <xf numFmtId="0" fontId="2" fillId="24" borderId="0" xfId="54" applyFill="1" applyAlignment="1">
      <alignment/>
    </xf>
    <xf numFmtId="0" fontId="9" fillId="24" borderId="0" xfId="0" applyFont="1" applyFill="1" applyAlignment="1">
      <alignment horizontal="center"/>
    </xf>
    <xf numFmtId="0" fontId="15" fillId="16" borderId="0" xfId="0" applyFont="1" applyFill="1" applyAlignment="1">
      <alignment horizontal="center"/>
    </xf>
    <xf numFmtId="0" fontId="44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40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4" fillId="4" borderId="9" xfId="0" applyFont="1" applyFill="1" applyBorder="1" applyAlignment="1">
      <alignment horizontal="center" textRotation="90"/>
    </xf>
    <xf numFmtId="0" fontId="46" fillId="24" borderId="0" xfId="0" applyFont="1" applyFill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4]" xfId="37"/>
    <cellStyle name="Comma0" xfId="38"/>
    <cellStyle name="Currency0" xfId="39"/>
    <cellStyle name="Dezimal [0]_RESULTS" xfId="40"/>
    <cellStyle name="Dezimal_RESULTS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zres [0]_4kcdrw" xfId="50"/>
    <cellStyle name="Ezres_4kcdrw" xfId="51"/>
    <cellStyle name="Heading 1" xfId="52"/>
    <cellStyle name="Heading 2" xfId="53"/>
    <cellStyle name="Hyperlink" xfId="54"/>
    <cellStyle name="Followed 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- Style1" xfId="62"/>
    <cellStyle name="Normál_4kcdrw" xfId="63"/>
    <cellStyle name="Notas" xfId="64"/>
    <cellStyle name="Pénznem [0]_4kcdrw" xfId="65"/>
    <cellStyle name="Pénznem_4kcdrw" xfId="66"/>
    <cellStyle name="Percent" xfId="67"/>
    <cellStyle name="Prozent_HP PLotter_open" xfId="68"/>
    <cellStyle name="Salida" xfId="69"/>
    <cellStyle name="Standard_HP PLotter_open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Währung [0]_RESULTS" xfId="78"/>
    <cellStyle name="Währung_RESULTS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Demanda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25"/>
          <c:w val="0.963"/>
          <c:h val="0.70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'5.1 Takt time'!$B$8:$M$8</c:f>
              <c:strCache/>
            </c:strRef>
          </c:cat>
          <c:val>
            <c:numRef>
              <c:f>'5.1 Takt time'!$B$9:$M$9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500825"/>
        <c:axId val="22507426"/>
      </c:lineChart>
      <c:cat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8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0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Balance!$D$5:$D$12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Balance!$E$5:$E$12</c:f>
              <c:numCache/>
            </c:numRef>
          </c:val>
          <c:smooth val="0"/>
        </c:ser>
        <c:axId val="1240243"/>
        <c:axId val="11162188"/>
      </c:lineChart>
      <c:catAx>
        <c:axId val="1240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62188"/>
        <c:crosses val="autoZero"/>
        <c:auto val="1"/>
        <c:lblOffset val="100"/>
        <c:noMultiLvlLbl val="0"/>
      </c:catAx>
      <c:valAx>
        <c:axId val="11162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0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"/>
          <c:y val="0.04325"/>
          <c:w val="0.952"/>
          <c:h val="0.891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'Balance futuro'!$D$20:$D$24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350829"/>
        <c:axId val="317220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'Balance futuro'!$E$20:$E$24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17062599"/>
        <c:axId val="19345664"/>
      </c:lineChart>
      <c:catAx>
        <c:axId val="333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Operadores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22006"/>
        <c:crosses val="autoZero"/>
        <c:auto val="0"/>
        <c:lblOffset val="100"/>
        <c:noMultiLvlLbl val="0"/>
      </c:catAx>
      <c:valAx>
        <c:axId val="317220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3350829"/>
        <c:crossesAt val="1"/>
        <c:crossBetween val="between"/>
        <c:dispUnits/>
      </c:valAx>
      <c:catAx>
        <c:axId val="17062599"/>
        <c:scaling>
          <c:orientation val="minMax"/>
        </c:scaling>
        <c:axPos val="b"/>
        <c:delete val="1"/>
        <c:majorTickMark val="in"/>
        <c:minorTickMark val="none"/>
        <c:tickLblPos val="nextTo"/>
        <c:crossAx val="19345664"/>
        <c:crosses val="autoZero"/>
        <c:auto val="0"/>
        <c:lblOffset val="100"/>
        <c:noMultiLvlLbl val="0"/>
      </c:catAx>
      <c:valAx>
        <c:axId val="19345664"/>
        <c:scaling>
          <c:orientation val="minMax"/>
        </c:scaling>
        <c:axPos val="l"/>
        <c:delete val="1"/>
        <c:majorTickMark val="in"/>
        <c:minorTickMark val="none"/>
        <c:tickLblPos val="nextTo"/>
        <c:crossAx val="1706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13</xdr:col>
      <xdr:colOff>9525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95300" y="3524250"/>
        <a:ext cx="9363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0</xdr:colOff>
      <xdr:row>5</xdr:row>
      <xdr:rowOff>1647825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228600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133350</xdr:colOff>
      <xdr:row>5</xdr:row>
      <xdr:rowOff>390525</xdr:rowOff>
    </xdr:from>
    <xdr:ext cx="704850" cy="180975"/>
    <xdr:sp>
      <xdr:nvSpPr>
        <xdr:cNvPr id="2" name="Text Box 2"/>
        <xdr:cNvSpPr txBox="1">
          <a:spLocks noChangeArrowheads="1"/>
        </xdr:cNvSpPr>
      </xdr:nvSpPr>
      <xdr:spPr>
        <a:xfrm>
          <a:off x="895350" y="12001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Operaciones</a:t>
          </a:r>
        </a:p>
      </xdr:txBody>
    </xdr:sp>
    <xdr:clientData/>
  </xdr:oneCellAnchor>
  <xdr:oneCellAnchor>
    <xdr:from>
      <xdr:col>0</xdr:col>
      <xdr:colOff>342900</xdr:colOff>
      <xdr:row>5</xdr:row>
      <xdr:rowOff>1162050</xdr:rowOff>
    </xdr:from>
    <xdr:ext cx="571500" cy="180975"/>
    <xdr:sp>
      <xdr:nvSpPr>
        <xdr:cNvPr id="3" name="Text Box 3"/>
        <xdr:cNvSpPr txBox="1">
          <a:spLocks noChangeArrowheads="1"/>
        </xdr:cNvSpPr>
      </xdr:nvSpPr>
      <xdr:spPr>
        <a:xfrm>
          <a:off x="342900" y="197167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Productos</a:t>
          </a:r>
        </a:p>
      </xdr:txBody>
    </xdr:sp>
    <xdr:clientData/>
  </xdr:oneCellAnchor>
  <xdr:oneCellAnchor>
    <xdr:from>
      <xdr:col>12</xdr:col>
      <xdr:colOff>19050</xdr:colOff>
      <xdr:row>5</xdr:row>
      <xdr:rowOff>1647825</xdr:rowOff>
    </xdr:from>
    <xdr:ext cx="9124950" cy="190500"/>
    <xdr:sp>
      <xdr:nvSpPr>
        <xdr:cNvPr id="4" name="Text Box 4"/>
        <xdr:cNvSpPr txBox="1">
          <a:spLocks noChangeArrowheads="1"/>
        </xdr:cNvSpPr>
      </xdr:nvSpPr>
      <xdr:spPr>
        <a:xfrm>
          <a:off x="4629150" y="2457450"/>
          <a:ext cx="9124950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DEMANDA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924175"/>
          <a:ext cx="1133475" cy="107632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32</xdr:row>
      <xdr:rowOff>76200</xdr:rowOff>
    </xdr:from>
    <xdr:to>
      <xdr:col>25</xdr:col>
      <xdr:colOff>323850</xdr:colOff>
      <xdr:row>36</xdr:row>
      <xdr:rowOff>38100</xdr:rowOff>
    </xdr:to>
    <xdr:grpSp>
      <xdr:nvGrpSpPr>
        <xdr:cNvPr id="15" name="Group 15"/>
        <xdr:cNvGrpSpPr>
          <a:grpSpLocks/>
        </xdr:cNvGrpSpPr>
      </xdr:nvGrpSpPr>
      <xdr:grpSpPr>
        <a:xfrm>
          <a:off x="26974800" y="5743575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1028700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858125"/>
          <a:ext cx="1162050" cy="10001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0109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229725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18967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277475"/>
          <a:ext cx="828675" cy="676275"/>
          <a:chOff x="707" y="730"/>
          <a:chExt cx="103" cy="87"/>
        </a:xfrm>
        <a:solidFill>
          <a:srgbClr val="FFFFFF"/>
        </a:solidFill>
      </xdr:grpSpPr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51435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48577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623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371850"/>
          <a:ext cx="1000125" cy="209550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80047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685800</xdr:colOff>
      <xdr:row>29</xdr:row>
      <xdr:rowOff>76200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990600" y="497205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72275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858000"/>
          <a:ext cx="571500" cy="485775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47625</xdr:colOff>
      <xdr:row>43</xdr:row>
      <xdr:rowOff>142875</xdr:rowOff>
    </xdr:from>
    <xdr:to>
      <xdr:col>1</xdr:col>
      <xdr:colOff>514350</xdr:colOff>
      <xdr:row>44</xdr:row>
      <xdr:rowOff>152400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47625" y="79248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96375"/>
          <a:ext cx="190500" cy="1790700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1443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96375"/>
          <a:ext cx="219075" cy="2771775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272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1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85725</xdr:rowOff>
    </xdr:from>
    <xdr:to>
      <xdr:col>21</xdr:col>
      <xdr:colOff>1162050</xdr:colOff>
      <xdr:row>12</xdr:row>
      <xdr:rowOff>47625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3545800" y="134302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1000125</xdr:colOff>
      <xdr:row>8</xdr:row>
      <xdr:rowOff>0</xdr:rowOff>
    </xdr:from>
    <xdr:to>
      <xdr:col>12</xdr:col>
      <xdr:colOff>952500</xdr:colOff>
      <xdr:row>13</xdr:row>
      <xdr:rowOff>142875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2734925" y="1581150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7</xdr:row>
      <xdr:rowOff>152400</xdr:rowOff>
    </xdr:from>
    <xdr:to>
      <xdr:col>21</xdr:col>
      <xdr:colOff>0</xdr:colOff>
      <xdr:row>8</xdr:row>
      <xdr:rowOff>76200</xdr:rowOff>
    </xdr:to>
    <xdr:sp>
      <xdr:nvSpPr>
        <xdr:cNvPr id="154" name="Line 156"/>
        <xdr:cNvSpPr>
          <a:spLocks/>
        </xdr:cNvSpPr>
      </xdr:nvSpPr>
      <xdr:spPr>
        <a:xfrm flipH="1">
          <a:off x="20554950" y="15716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6</xdr:row>
      <xdr:rowOff>38100</xdr:rowOff>
    </xdr:from>
    <xdr:to>
      <xdr:col>18</xdr:col>
      <xdr:colOff>704850</xdr:colOff>
      <xdr:row>10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295400"/>
          <a:ext cx="12287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 semanas
pronmóstico</a:t>
          </a:r>
        </a:p>
      </xdr:txBody>
    </xdr:sp>
    <xdr:clientData/>
  </xdr:twoCellAnchor>
  <xdr:twoCellAnchor>
    <xdr:from>
      <xdr:col>17</xdr:col>
      <xdr:colOff>200025</xdr:colOff>
      <xdr:row>8</xdr:row>
      <xdr:rowOff>142875</xdr:rowOff>
    </xdr:from>
    <xdr:to>
      <xdr:col>17</xdr:col>
      <xdr:colOff>323850</xdr:colOff>
      <xdr:row>9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17240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1000125</xdr:colOff>
      <xdr:row>9</xdr:row>
      <xdr:rowOff>85725</xdr:rowOff>
    </xdr:from>
    <xdr:to>
      <xdr:col>17</xdr:col>
      <xdr:colOff>314325</xdr:colOff>
      <xdr:row>9</xdr:row>
      <xdr:rowOff>142875</xdr:rowOff>
    </xdr:to>
    <xdr:sp>
      <xdr:nvSpPr>
        <xdr:cNvPr id="157" name="Line 161"/>
        <xdr:cNvSpPr>
          <a:spLocks/>
        </xdr:cNvSpPr>
      </xdr:nvSpPr>
      <xdr:spPr>
        <a:xfrm flipH="1">
          <a:off x="13916025" y="1828800"/>
          <a:ext cx="5219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8</xdr:row>
      <xdr:rowOff>133350</xdr:rowOff>
    </xdr:from>
    <xdr:to>
      <xdr:col>17</xdr:col>
      <xdr:colOff>657225</xdr:colOff>
      <xdr:row>8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1714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11</xdr:row>
      <xdr:rowOff>0</xdr:rowOff>
    </xdr:from>
    <xdr:to>
      <xdr:col>20</xdr:col>
      <xdr:colOff>1171575</xdr:colOff>
      <xdr:row>12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066925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11</xdr:row>
      <xdr:rowOff>9525</xdr:rowOff>
    </xdr:from>
    <xdr:to>
      <xdr:col>18</xdr:col>
      <xdr:colOff>495300</xdr:colOff>
      <xdr:row>14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07645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Ordenes
diarias</a:t>
          </a:r>
        </a:p>
      </xdr:txBody>
    </xdr:sp>
    <xdr:clientData/>
  </xdr:twoCellAnchor>
  <xdr:twoCellAnchor>
    <xdr:from>
      <xdr:col>17</xdr:col>
      <xdr:colOff>161925</xdr:colOff>
      <xdr:row>12</xdr:row>
      <xdr:rowOff>76200</xdr:rowOff>
    </xdr:from>
    <xdr:to>
      <xdr:col>17</xdr:col>
      <xdr:colOff>285750</xdr:colOff>
      <xdr:row>13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30505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981075</xdr:colOff>
      <xdr:row>12</xdr:row>
      <xdr:rowOff>95250</xdr:rowOff>
    </xdr:from>
    <xdr:to>
      <xdr:col>17</xdr:col>
      <xdr:colOff>276225</xdr:colOff>
      <xdr:row>13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3896975" y="2324100"/>
          <a:ext cx="52006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12</xdr:row>
      <xdr:rowOff>66675</xdr:rowOff>
    </xdr:from>
    <xdr:to>
      <xdr:col>17</xdr:col>
      <xdr:colOff>619125</xdr:colOff>
      <xdr:row>12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2955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1095375</xdr:colOff>
      <xdr:row>8</xdr:row>
      <xdr:rowOff>0</xdr:rowOff>
    </xdr:from>
    <xdr:ext cx="876300" cy="533400"/>
    <xdr:sp>
      <xdr:nvSpPr>
        <xdr:cNvPr id="164" name="Text Box 168"/>
        <xdr:cNvSpPr txBox="1">
          <a:spLocks noChangeArrowheads="1"/>
        </xdr:cNvSpPr>
      </xdr:nvSpPr>
      <xdr:spPr>
        <a:xfrm>
          <a:off x="12830175" y="1581150"/>
          <a:ext cx="876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Ctrol de 
producción</a:t>
          </a:r>
        </a:p>
      </xdr:txBody>
    </xdr:sp>
    <xdr:clientData/>
  </xdr:oneCellAnchor>
  <xdr:twoCellAnchor>
    <xdr:from>
      <xdr:col>11</xdr:col>
      <xdr:colOff>1000125</xdr:colOff>
      <xdr:row>11</xdr:row>
      <xdr:rowOff>152400</xdr:rowOff>
    </xdr:from>
    <xdr:to>
      <xdr:col>12</xdr:col>
      <xdr:colOff>361950</xdr:colOff>
      <xdr:row>11</xdr:row>
      <xdr:rowOff>152400</xdr:rowOff>
    </xdr:to>
    <xdr:sp>
      <xdr:nvSpPr>
        <xdr:cNvPr id="165" name="Line 169"/>
        <xdr:cNvSpPr>
          <a:spLocks/>
        </xdr:cNvSpPr>
      </xdr:nvSpPr>
      <xdr:spPr>
        <a:xfrm>
          <a:off x="12734925" y="22193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12</xdr:row>
      <xdr:rowOff>9525</xdr:rowOff>
    </xdr:from>
    <xdr:to>
      <xdr:col>12</xdr:col>
      <xdr:colOff>361950</xdr:colOff>
      <xdr:row>13</xdr:row>
      <xdr:rowOff>142875</xdr:rowOff>
    </xdr:to>
    <xdr:sp>
      <xdr:nvSpPr>
        <xdr:cNvPr id="166" name="Line 170"/>
        <xdr:cNvSpPr>
          <a:spLocks/>
        </xdr:cNvSpPr>
      </xdr:nvSpPr>
      <xdr:spPr>
        <a:xfrm>
          <a:off x="13277850" y="22383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1047750</xdr:colOff>
      <xdr:row>12</xdr:row>
      <xdr:rowOff>47625</xdr:rowOff>
    </xdr:from>
    <xdr:ext cx="371475" cy="257175"/>
    <xdr:sp>
      <xdr:nvSpPr>
        <xdr:cNvPr id="167" name="Text Box 171"/>
        <xdr:cNvSpPr txBox="1">
          <a:spLocks noChangeArrowheads="1"/>
        </xdr:cNvSpPr>
      </xdr:nvSpPr>
      <xdr:spPr>
        <a:xfrm>
          <a:off x="12782550" y="22764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MRP</a:t>
          </a:r>
        </a:p>
      </xdr:txBody>
    </xdr:sp>
    <xdr:clientData/>
  </xdr:oneCellAnchor>
  <xdr:twoCellAnchor>
    <xdr:from>
      <xdr:col>4</xdr:col>
      <xdr:colOff>342900</xdr:colOff>
      <xdr:row>8</xdr:row>
      <xdr:rowOff>57150</xdr:rowOff>
    </xdr:from>
    <xdr:to>
      <xdr:col>5</xdr:col>
      <xdr:colOff>323850</xdr:colOff>
      <xdr:row>14</xdr:row>
      <xdr:rowOff>19050</xdr:rowOff>
    </xdr:to>
    <xdr:grpSp>
      <xdr:nvGrpSpPr>
        <xdr:cNvPr id="168" name="Group 172"/>
        <xdr:cNvGrpSpPr>
          <a:grpSpLocks noChangeAspect="1"/>
        </xdr:cNvGrpSpPr>
      </xdr:nvGrpSpPr>
      <xdr:grpSpPr>
        <a:xfrm>
          <a:off x="3810000" y="163830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9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28575</xdr:colOff>
      <xdr:row>32</xdr:row>
      <xdr:rowOff>28575</xdr:rowOff>
    </xdr:from>
    <xdr:to>
      <xdr:col>6</xdr:col>
      <xdr:colOff>1162050</xdr:colOff>
      <xdr:row>38</xdr:row>
      <xdr:rowOff>9525</xdr:rowOff>
    </xdr:to>
    <xdr:grpSp>
      <xdr:nvGrpSpPr>
        <xdr:cNvPr id="178" name="Group 182"/>
        <xdr:cNvGrpSpPr>
          <a:grpSpLocks noChangeAspect="1"/>
        </xdr:cNvGrpSpPr>
      </xdr:nvGrpSpPr>
      <xdr:grpSpPr>
        <a:xfrm>
          <a:off x="5857875" y="5695950"/>
          <a:ext cx="1133475" cy="1019175"/>
          <a:chOff x="256" y="255"/>
          <a:chExt cx="128" cy="102"/>
        </a:xfrm>
        <a:solidFill>
          <a:srgbClr val="FFFFFF"/>
        </a:solidFill>
      </xdr:grpSpPr>
      <xdr:sp>
        <xdr:nvSpPr>
          <xdr:cNvPr id="17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381000</xdr:colOff>
      <xdr:row>9</xdr:row>
      <xdr:rowOff>95250</xdr:rowOff>
    </xdr:from>
    <xdr:to>
      <xdr:col>11</xdr:col>
      <xdr:colOff>1009650</xdr:colOff>
      <xdr:row>10</xdr:row>
      <xdr:rowOff>19050</xdr:rowOff>
    </xdr:to>
    <xdr:sp>
      <xdr:nvSpPr>
        <xdr:cNvPr id="181" name="Line 156"/>
        <xdr:cNvSpPr>
          <a:spLocks/>
        </xdr:cNvSpPr>
      </xdr:nvSpPr>
      <xdr:spPr>
        <a:xfrm flipH="1">
          <a:off x="9753600" y="18383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9</xdr:row>
      <xdr:rowOff>0</xdr:rowOff>
    </xdr:from>
    <xdr:to>
      <xdr:col>9</xdr:col>
      <xdr:colOff>352425</xdr:colOff>
      <xdr:row>11</xdr:row>
      <xdr:rowOff>152400</xdr:rowOff>
    </xdr:to>
    <xdr:sp>
      <xdr:nvSpPr>
        <xdr:cNvPr id="182" name="Rectangle 157"/>
        <xdr:cNvSpPr>
          <a:spLocks/>
        </xdr:cNvSpPr>
      </xdr:nvSpPr>
      <xdr:spPr>
        <a:xfrm>
          <a:off x="8667750" y="17430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semanas
pronmóstico</a:t>
          </a:r>
        </a:p>
      </xdr:txBody>
    </xdr:sp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152400</xdr:colOff>
      <xdr:row>11</xdr:row>
      <xdr:rowOff>9525</xdr:rowOff>
    </xdr:to>
    <xdr:sp>
      <xdr:nvSpPr>
        <xdr:cNvPr id="183" name="Line 159"/>
        <xdr:cNvSpPr>
          <a:spLocks/>
        </xdr:cNvSpPr>
      </xdr:nvSpPr>
      <xdr:spPr>
        <a:xfrm>
          <a:off x="8220075" y="197167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10</xdr:row>
      <xdr:rowOff>142875</xdr:rowOff>
    </xdr:from>
    <xdr:to>
      <xdr:col>8</xdr:col>
      <xdr:colOff>152400</xdr:colOff>
      <xdr:row>11</xdr:row>
      <xdr:rowOff>28575</xdr:rowOff>
    </xdr:to>
    <xdr:sp>
      <xdr:nvSpPr>
        <xdr:cNvPr id="184" name="Line 161"/>
        <xdr:cNvSpPr>
          <a:spLocks/>
        </xdr:cNvSpPr>
      </xdr:nvSpPr>
      <xdr:spPr>
        <a:xfrm flipH="1" flipV="1">
          <a:off x="4981575" y="20478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495300</xdr:colOff>
      <xdr:row>10</xdr:row>
      <xdr:rowOff>66675</xdr:rowOff>
    </xdr:to>
    <xdr:sp>
      <xdr:nvSpPr>
        <xdr:cNvPr id="185" name="Line 162"/>
        <xdr:cNvSpPr>
          <a:spLocks/>
        </xdr:cNvSpPr>
      </xdr:nvSpPr>
      <xdr:spPr>
        <a:xfrm>
          <a:off x="8239125" y="19716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12</xdr:row>
      <xdr:rowOff>95250</xdr:rowOff>
    </xdr:from>
    <xdr:to>
      <xdr:col>11</xdr:col>
      <xdr:colOff>1000125</xdr:colOff>
      <xdr:row>13</xdr:row>
      <xdr:rowOff>142875</xdr:rowOff>
    </xdr:to>
    <xdr:sp>
      <xdr:nvSpPr>
        <xdr:cNvPr id="186" name="Line 163"/>
        <xdr:cNvSpPr>
          <a:spLocks/>
        </xdr:cNvSpPr>
      </xdr:nvSpPr>
      <xdr:spPr>
        <a:xfrm flipH="1">
          <a:off x="9686925" y="23241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12</xdr:row>
      <xdr:rowOff>114300</xdr:rowOff>
    </xdr:from>
    <xdr:to>
      <xdr:col>9</xdr:col>
      <xdr:colOff>333375</xdr:colOff>
      <xdr:row>15</xdr:row>
      <xdr:rowOff>104775</xdr:rowOff>
    </xdr:to>
    <xdr:sp>
      <xdr:nvSpPr>
        <xdr:cNvPr id="187" name="Rectangle 164"/>
        <xdr:cNvSpPr>
          <a:spLocks/>
        </xdr:cNvSpPr>
      </xdr:nvSpPr>
      <xdr:spPr>
        <a:xfrm>
          <a:off x="8648700" y="23431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Ordenes
semanales</a:t>
          </a:r>
        </a:p>
      </xdr:txBody>
    </xdr:sp>
    <xdr:clientData/>
  </xdr:twoCellAnchor>
  <xdr:twoCellAnchor>
    <xdr:from>
      <xdr:col>7</xdr:col>
      <xdr:colOff>1171575</xdr:colOff>
      <xdr:row>14</xdr:row>
      <xdr:rowOff>0</xdr:rowOff>
    </xdr:from>
    <xdr:to>
      <xdr:col>8</xdr:col>
      <xdr:colOff>114300</xdr:colOff>
      <xdr:row>14</xdr:row>
      <xdr:rowOff>104775</xdr:rowOff>
    </xdr:to>
    <xdr:sp>
      <xdr:nvSpPr>
        <xdr:cNvPr id="188" name="Line 165"/>
        <xdr:cNvSpPr>
          <a:spLocks/>
        </xdr:cNvSpPr>
      </xdr:nvSpPr>
      <xdr:spPr>
        <a:xfrm>
          <a:off x="8181975" y="25527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13</xdr:row>
      <xdr:rowOff>47625</xdr:rowOff>
    </xdr:from>
    <xdr:to>
      <xdr:col>8</xdr:col>
      <xdr:colOff>104775</xdr:colOff>
      <xdr:row>14</xdr:row>
      <xdr:rowOff>114300</xdr:rowOff>
    </xdr:to>
    <xdr:sp>
      <xdr:nvSpPr>
        <xdr:cNvPr id="189" name="Line 166"/>
        <xdr:cNvSpPr>
          <a:spLocks/>
        </xdr:cNvSpPr>
      </xdr:nvSpPr>
      <xdr:spPr>
        <a:xfrm flipH="1" flipV="1">
          <a:off x="4962525" y="24384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447675</xdr:colOff>
      <xdr:row>14</xdr:row>
      <xdr:rowOff>0</xdr:rowOff>
    </xdr:to>
    <xdr:sp>
      <xdr:nvSpPr>
        <xdr:cNvPr id="190" name="Line 167"/>
        <xdr:cNvSpPr>
          <a:spLocks/>
        </xdr:cNvSpPr>
      </xdr:nvSpPr>
      <xdr:spPr>
        <a:xfrm>
          <a:off x="8191500" y="25527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0</xdr:rowOff>
    </xdr:from>
    <xdr:to>
      <xdr:col>9</xdr:col>
      <xdr:colOff>0</xdr:colOff>
      <xdr:row>37</xdr:row>
      <xdr:rowOff>142875</xdr:rowOff>
    </xdr:to>
    <xdr:grpSp>
      <xdr:nvGrpSpPr>
        <xdr:cNvPr id="191" name="Group 560"/>
        <xdr:cNvGrpSpPr>
          <a:grpSpLocks noChangeAspect="1"/>
        </xdr:cNvGrpSpPr>
      </xdr:nvGrpSpPr>
      <xdr:grpSpPr>
        <a:xfrm>
          <a:off x="82391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2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32</xdr:row>
      <xdr:rowOff>0</xdr:rowOff>
    </xdr:from>
    <xdr:to>
      <xdr:col>11</xdr:col>
      <xdr:colOff>0</xdr:colOff>
      <xdr:row>37</xdr:row>
      <xdr:rowOff>142875</xdr:rowOff>
    </xdr:to>
    <xdr:grpSp>
      <xdr:nvGrpSpPr>
        <xdr:cNvPr id="194" name="Group 563"/>
        <xdr:cNvGrpSpPr>
          <a:grpSpLocks noChangeAspect="1"/>
        </xdr:cNvGrpSpPr>
      </xdr:nvGrpSpPr>
      <xdr:grpSpPr>
        <a:xfrm>
          <a:off x="1060132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</xdr:colOff>
      <xdr:row>32</xdr:row>
      <xdr:rowOff>0</xdr:rowOff>
    </xdr:from>
    <xdr:to>
      <xdr:col>20</xdr:col>
      <xdr:colOff>1162050</xdr:colOff>
      <xdr:row>37</xdr:row>
      <xdr:rowOff>142875</xdr:rowOff>
    </xdr:to>
    <xdr:grpSp>
      <xdr:nvGrpSpPr>
        <xdr:cNvPr id="197" name="Group 578"/>
        <xdr:cNvGrpSpPr>
          <a:grpSpLocks noChangeAspect="1"/>
        </xdr:cNvGrpSpPr>
      </xdr:nvGrpSpPr>
      <xdr:grpSpPr>
        <a:xfrm>
          <a:off x="22393275" y="5667375"/>
          <a:ext cx="1133475" cy="952500"/>
          <a:chOff x="256" y="255"/>
          <a:chExt cx="128" cy="102"/>
        </a:xfrm>
        <a:solidFill>
          <a:srgbClr val="FFFFFF"/>
        </a:solidFill>
      </xdr:grpSpPr>
      <xdr:sp>
        <xdr:nvSpPr>
          <xdr:cNvPr id="198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34</xdr:row>
      <xdr:rowOff>142875</xdr:rowOff>
    </xdr:from>
    <xdr:to>
      <xdr:col>8</xdr:col>
      <xdr:colOff>47625</xdr:colOff>
      <xdr:row>35</xdr:row>
      <xdr:rowOff>152400</xdr:rowOff>
    </xdr:to>
    <xdr:grpSp>
      <xdr:nvGrpSpPr>
        <xdr:cNvPr id="200" name="Group 581"/>
        <xdr:cNvGrpSpPr>
          <a:grpSpLocks noChangeAspect="1"/>
        </xdr:cNvGrpSpPr>
      </xdr:nvGrpSpPr>
      <xdr:grpSpPr>
        <a:xfrm>
          <a:off x="7010400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01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34</xdr:row>
      <xdr:rowOff>142875</xdr:rowOff>
    </xdr:from>
    <xdr:to>
      <xdr:col>10</xdr:col>
      <xdr:colOff>76200</xdr:colOff>
      <xdr:row>35</xdr:row>
      <xdr:rowOff>152400</xdr:rowOff>
    </xdr:to>
    <xdr:grpSp>
      <xdr:nvGrpSpPr>
        <xdr:cNvPr id="211" name="Group 592"/>
        <xdr:cNvGrpSpPr>
          <a:grpSpLocks noChangeAspect="1"/>
        </xdr:cNvGrpSpPr>
      </xdr:nvGrpSpPr>
      <xdr:grpSpPr>
        <a:xfrm>
          <a:off x="94011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12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28575</xdr:colOff>
      <xdr:row>35</xdr:row>
      <xdr:rowOff>28575</xdr:rowOff>
    </xdr:from>
    <xdr:to>
      <xdr:col>12</xdr:col>
      <xdr:colOff>76200</xdr:colOff>
      <xdr:row>36</xdr:row>
      <xdr:rowOff>38100</xdr:rowOff>
    </xdr:to>
    <xdr:grpSp>
      <xdr:nvGrpSpPr>
        <xdr:cNvPr id="222" name="Group 603"/>
        <xdr:cNvGrpSpPr>
          <a:grpSpLocks noChangeAspect="1"/>
        </xdr:cNvGrpSpPr>
      </xdr:nvGrpSpPr>
      <xdr:grpSpPr>
        <a:xfrm>
          <a:off x="11763375" y="618172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23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38100</xdr:colOff>
      <xdr:row>35</xdr:row>
      <xdr:rowOff>28575</xdr:rowOff>
    </xdr:from>
    <xdr:to>
      <xdr:col>14</xdr:col>
      <xdr:colOff>76200</xdr:colOff>
      <xdr:row>36</xdr:row>
      <xdr:rowOff>38100</xdr:rowOff>
    </xdr:to>
    <xdr:grpSp>
      <xdr:nvGrpSpPr>
        <xdr:cNvPr id="233" name="Group 614"/>
        <xdr:cNvGrpSpPr>
          <a:grpSpLocks noChangeAspect="1"/>
        </xdr:cNvGrpSpPr>
      </xdr:nvGrpSpPr>
      <xdr:grpSpPr>
        <a:xfrm>
          <a:off x="14135100" y="6181725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34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34</xdr:row>
      <xdr:rowOff>142875</xdr:rowOff>
    </xdr:from>
    <xdr:to>
      <xdr:col>16</xdr:col>
      <xdr:colOff>76200</xdr:colOff>
      <xdr:row>35</xdr:row>
      <xdr:rowOff>152400</xdr:rowOff>
    </xdr:to>
    <xdr:grpSp>
      <xdr:nvGrpSpPr>
        <xdr:cNvPr id="244" name="Group 625"/>
        <xdr:cNvGrpSpPr>
          <a:grpSpLocks noChangeAspect="1"/>
        </xdr:cNvGrpSpPr>
      </xdr:nvGrpSpPr>
      <xdr:grpSpPr>
        <a:xfrm>
          <a:off x="164877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45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1171575</xdr:colOff>
      <xdr:row>34</xdr:row>
      <xdr:rowOff>142875</xdr:rowOff>
    </xdr:from>
    <xdr:to>
      <xdr:col>18</xdr:col>
      <xdr:colOff>38100</xdr:colOff>
      <xdr:row>35</xdr:row>
      <xdr:rowOff>152400</xdr:rowOff>
    </xdr:to>
    <xdr:grpSp>
      <xdr:nvGrpSpPr>
        <xdr:cNvPr id="255" name="Group 636"/>
        <xdr:cNvGrpSpPr>
          <a:grpSpLocks noChangeAspect="1"/>
        </xdr:cNvGrpSpPr>
      </xdr:nvGrpSpPr>
      <xdr:grpSpPr>
        <a:xfrm>
          <a:off x="18811875" y="6134100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256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38100</xdr:colOff>
      <xdr:row>34</xdr:row>
      <xdr:rowOff>142875</xdr:rowOff>
    </xdr:from>
    <xdr:to>
      <xdr:col>20</xdr:col>
      <xdr:colOff>76200</xdr:colOff>
      <xdr:row>35</xdr:row>
      <xdr:rowOff>152400</xdr:rowOff>
    </xdr:to>
    <xdr:grpSp>
      <xdr:nvGrpSpPr>
        <xdr:cNvPr id="266" name="Group 647"/>
        <xdr:cNvGrpSpPr>
          <a:grpSpLocks noChangeAspect="1"/>
        </xdr:cNvGrpSpPr>
      </xdr:nvGrpSpPr>
      <xdr:grpSpPr>
        <a:xfrm>
          <a:off x="21221700" y="6134100"/>
          <a:ext cx="1219200" cy="171450"/>
          <a:chOff x="737" y="353"/>
          <a:chExt cx="129" cy="18"/>
        </a:xfrm>
        <a:solidFill>
          <a:srgbClr val="FFFFFF"/>
        </a:solidFill>
      </xdr:grpSpPr>
      <xdr:sp>
        <xdr:nvSpPr>
          <xdr:cNvPr id="267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314325</xdr:colOff>
      <xdr:row>33</xdr:row>
      <xdr:rowOff>142875</xdr:rowOff>
    </xdr:from>
    <xdr:to>
      <xdr:col>7</xdr:col>
      <xdr:colOff>771525</xdr:colOff>
      <xdr:row>36</xdr:row>
      <xdr:rowOff>76200</xdr:rowOff>
    </xdr:to>
    <xdr:grpSp>
      <xdr:nvGrpSpPr>
        <xdr:cNvPr id="277" name="Group 658"/>
        <xdr:cNvGrpSpPr>
          <a:grpSpLocks noChangeAspect="1"/>
        </xdr:cNvGrpSpPr>
      </xdr:nvGrpSpPr>
      <xdr:grpSpPr>
        <a:xfrm>
          <a:off x="7324725" y="59721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78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9</xdr:col>
      <xdr:colOff>457200</xdr:colOff>
      <xdr:row>34</xdr:row>
      <xdr:rowOff>0</xdr:rowOff>
    </xdr:from>
    <xdr:to>
      <xdr:col>9</xdr:col>
      <xdr:colOff>914400</xdr:colOff>
      <xdr:row>36</xdr:row>
      <xdr:rowOff>95250</xdr:rowOff>
    </xdr:to>
    <xdr:grpSp>
      <xdr:nvGrpSpPr>
        <xdr:cNvPr id="280" name="Group 661"/>
        <xdr:cNvGrpSpPr>
          <a:grpSpLocks noChangeAspect="1"/>
        </xdr:cNvGrpSpPr>
      </xdr:nvGrpSpPr>
      <xdr:grpSpPr>
        <a:xfrm>
          <a:off x="9829800" y="59912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1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11</xdr:col>
      <xdr:colOff>428625</xdr:colOff>
      <xdr:row>34</xdr:row>
      <xdr:rowOff>28575</xdr:rowOff>
    </xdr:from>
    <xdr:to>
      <xdr:col>11</xdr:col>
      <xdr:colOff>885825</xdr:colOff>
      <xdr:row>36</xdr:row>
      <xdr:rowOff>123825</xdr:rowOff>
    </xdr:to>
    <xdr:grpSp>
      <xdr:nvGrpSpPr>
        <xdr:cNvPr id="283" name="Group 664"/>
        <xdr:cNvGrpSpPr>
          <a:grpSpLocks noChangeAspect="1"/>
        </xdr:cNvGrpSpPr>
      </xdr:nvGrpSpPr>
      <xdr:grpSpPr>
        <a:xfrm>
          <a:off x="121634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4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390525</xdr:colOff>
      <xdr:row>34</xdr:row>
      <xdr:rowOff>28575</xdr:rowOff>
    </xdr:from>
    <xdr:to>
      <xdr:col>13</xdr:col>
      <xdr:colOff>847725</xdr:colOff>
      <xdr:row>36</xdr:row>
      <xdr:rowOff>123825</xdr:rowOff>
    </xdr:to>
    <xdr:grpSp>
      <xdr:nvGrpSpPr>
        <xdr:cNvPr id="286" name="Group 667"/>
        <xdr:cNvGrpSpPr>
          <a:grpSpLocks noChangeAspect="1"/>
        </xdr:cNvGrpSpPr>
      </xdr:nvGrpSpPr>
      <xdr:grpSpPr>
        <a:xfrm>
          <a:off x="1448752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87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15</xdr:col>
      <xdr:colOff>333375</xdr:colOff>
      <xdr:row>34</xdr:row>
      <xdr:rowOff>28575</xdr:rowOff>
    </xdr:from>
    <xdr:to>
      <xdr:col>15</xdr:col>
      <xdr:colOff>790575</xdr:colOff>
      <xdr:row>36</xdr:row>
      <xdr:rowOff>123825</xdr:rowOff>
    </xdr:to>
    <xdr:grpSp>
      <xdr:nvGrpSpPr>
        <xdr:cNvPr id="289" name="Group 670"/>
        <xdr:cNvGrpSpPr>
          <a:grpSpLocks noChangeAspect="1"/>
        </xdr:cNvGrpSpPr>
      </xdr:nvGrpSpPr>
      <xdr:grpSpPr>
        <a:xfrm>
          <a:off x="16792575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0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17</xdr:col>
      <xdr:colOff>381000</xdr:colOff>
      <xdr:row>34</xdr:row>
      <xdr:rowOff>28575</xdr:rowOff>
    </xdr:from>
    <xdr:to>
      <xdr:col>17</xdr:col>
      <xdr:colOff>838200</xdr:colOff>
      <xdr:row>36</xdr:row>
      <xdr:rowOff>123825</xdr:rowOff>
    </xdr:to>
    <xdr:grpSp>
      <xdr:nvGrpSpPr>
        <xdr:cNvPr id="292" name="Group 673"/>
        <xdr:cNvGrpSpPr>
          <a:grpSpLocks noChangeAspect="1"/>
        </xdr:cNvGrpSpPr>
      </xdr:nvGrpSpPr>
      <xdr:grpSpPr>
        <a:xfrm>
          <a:off x="1920240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19</xdr:col>
      <xdr:colOff>361950</xdr:colOff>
      <xdr:row>34</xdr:row>
      <xdr:rowOff>28575</xdr:rowOff>
    </xdr:from>
    <xdr:to>
      <xdr:col>19</xdr:col>
      <xdr:colOff>819150</xdr:colOff>
      <xdr:row>36</xdr:row>
      <xdr:rowOff>123825</xdr:rowOff>
    </xdr:to>
    <xdr:grpSp>
      <xdr:nvGrpSpPr>
        <xdr:cNvPr id="295" name="Group 676"/>
        <xdr:cNvGrpSpPr>
          <a:grpSpLocks noChangeAspect="1"/>
        </xdr:cNvGrpSpPr>
      </xdr:nvGrpSpPr>
      <xdr:grpSpPr>
        <a:xfrm>
          <a:off x="21545550" y="601980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6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361950</xdr:colOff>
      <xdr:row>33</xdr:row>
      <xdr:rowOff>47625</xdr:rowOff>
    </xdr:from>
    <xdr:to>
      <xdr:col>5</xdr:col>
      <xdr:colOff>819150</xdr:colOff>
      <xdr:row>35</xdr:row>
      <xdr:rowOff>142875</xdr:rowOff>
    </xdr:to>
    <xdr:grpSp>
      <xdr:nvGrpSpPr>
        <xdr:cNvPr id="298" name="Group 72"/>
        <xdr:cNvGrpSpPr>
          <a:grpSpLocks noChangeAspect="1"/>
        </xdr:cNvGrpSpPr>
      </xdr:nvGrpSpPr>
      <xdr:grpSpPr>
        <a:xfrm>
          <a:off x="5010150" y="587692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99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6</xdr:col>
      <xdr:colOff>123825</xdr:colOff>
      <xdr:row>36</xdr:row>
      <xdr:rowOff>0</xdr:rowOff>
    </xdr:from>
    <xdr:to>
      <xdr:col>6</xdr:col>
      <xdr:colOff>504825</xdr:colOff>
      <xdr:row>38</xdr:row>
      <xdr:rowOff>85725</xdr:rowOff>
    </xdr:to>
    <xdr:grpSp>
      <xdr:nvGrpSpPr>
        <xdr:cNvPr id="301" name="Group 161"/>
        <xdr:cNvGrpSpPr>
          <a:grpSpLocks/>
        </xdr:cNvGrpSpPr>
      </xdr:nvGrpSpPr>
      <xdr:grpSpPr>
        <a:xfrm>
          <a:off x="5953125" y="631507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142875</xdr:colOff>
      <xdr:row>35</xdr:row>
      <xdr:rowOff>142875</xdr:rowOff>
    </xdr:from>
    <xdr:to>
      <xdr:col>8</xdr:col>
      <xdr:colOff>523875</xdr:colOff>
      <xdr:row>38</xdr:row>
      <xdr:rowOff>66675</xdr:rowOff>
    </xdr:to>
    <xdr:grpSp>
      <xdr:nvGrpSpPr>
        <xdr:cNvPr id="304" name="Group 685"/>
        <xdr:cNvGrpSpPr>
          <a:grpSpLocks/>
        </xdr:cNvGrpSpPr>
      </xdr:nvGrpSpPr>
      <xdr:grpSpPr>
        <a:xfrm>
          <a:off x="8334375" y="6296025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5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35</xdr:row>
      <xdr:rowOff>152400</xdr:rowOff>
    </xdr:from>
    <xdr:to>
      <xdr:col>10</xdr:col>
      <xdr:colOff>504825</xdr:colOff>
      <xdr:row>38</xdr:row>
      <xdr:rowOff>76200</xdr:rowOff>
    </xdr:to>
    <xdr:grpSp>
      <xdr:nvGrpSpPr>
        <xdr:cNvPr id="307" name="Group 688"/>
        <xdr:cNvGrpSpPr>
          <a:grpSpLocks/>
        </xdr:cNvGrpSpPr>
      </xdr:nvGrpSpPr>
      <xdr:grpSpPr>
        <a:xfrm>
          <a:off x="10677525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08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190500</xdr:colOff>
      <xdr:row>35</xdr:row>
      <xdr:rowOff>47625</xdr:rowOff>
    </xdr:from>
    <xdr:to>
      <xdr:col>20</xdr:col>
      <xdr:colOff>571500</xdr:colOff>
      <xdr:row>37</xdr:row>
      <xdr:rowOff>133350</xdr:rowOff>
    </xdr:to>
    <xdr:grpSp>
      <xdr:nvGrpSpPr>
        <xdr:cNvPr id="310" name="Group 703"/>
        <xdr:cNvGrpSpPr>
          <a:grpSpLocks/>
        </xdr:cNvGrpSpPr>
      </xdr:nvGrpSpPr>
      <xdr:grpSpPr>
        <a:xfrm>
          <a:off x="22555200" y="6200775"/>
          <a:ext cx="381000" cy="409575"/>
          <a:chOff x="547" y="431"/>
          <a:chExt cx="51" cy="46"/>
        </a:xfrm>
        <a:solidFill>
          <a:srgbClr val="FFFFFF"/>
        </a:solidFill>
      </xdr:grpSpPr>
      <xdr:sp>
        <xdr:nvSpPr>
          <xdr:cNvPr id="311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15</xdr:row>
      <xdr:rowOff>95250</xdr:rowOff>
    </xdr:from>
    <xdr:to>
      <xdr:col>5</xdr:col>
      <xdr:colOff>219075</xdr:colOff>
      <xdr:row>32</xdr:row>
      <xdr:rowOff>47625</xdr:rowOff>
    </xdr:to>
    <xdr:grpSp>
      <xdr:nvGrpSpPr>
        <xdr:cNvPr id="313" name="Group 132"/>
        <xdr:cNvGrpSpPr>
          <a:grpSpLocks/>
        </xdr:cNvGrpSpPr>
      </xdr:nvGrpSpPr>
      <xdr:grpSpPr>
        <a:xfrm rot="4800000">
          <a:off x="4648200" y="2905125"/>
          <a:ext cx="219075" cy="2809875"/>
          <a:chOff x="253" y="328"/>
          <a:chExt cx="278" cy="18"/>
        </a:xfrm>
        <a:solidFill>
          <a:srgbClr val="FFFFFF"/>
        </a:solidFill>
      </xdr:grpSpPr>
      <xdr:sp>
        <xdr:nvSpPr>
          <xdr:cNvPr id="314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762000</xdr:colOff>
      <xdr:row>13</xdr:row>
      <xdr:rowOff>76200</xdr:rowOff>
    </xdr:from>
    <xdr:to>
      <xdr:col>20</xdr:col>
      <xdr:colOff>1000125</xdr:colOff>
      <xdr:row>31</xdr:row>
      <xdr:rowOff>76200</xdr:rowOff>
    </xdr:to>
    <xdr:grpSp>
      <xdr:nvGrpSpPr>
        <xdr:cNvPr id="316" name="Group 128"/>
        <xdr:cNvGrpSpPr>
          <a:grpSpLocks/>
        </xdr:cNvGrpSpPr>
      </xdr:nvGrpSpPr>
      <xdr:grpSpPr>
        <a:xfrm rot="-4875230">
          <a:off x="23126700" y="2466975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317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21</xdr:row>
      <xdr:rowOff>0</xdr:rowOff>
    </xdr:from>
    <xdr:to>
      <xdr:col>5</xdr:col>
      <xdr:colOff>695325</xdr:colOff>
      <xdr:row>25</xdr:row>
      <xdr:rowOff>66675</xdr:rowOff>
    </xdr:to>
    <xdr:grpSp>
      <xdr:nvGrpSpPr>
        <xdr:cNvPr id="319" name="Group 35"/>
        <xdr:cNvGrpSpPr>
          <a:grpSpLocks noChangeAspect="1"/>
        </xdr:cNvGrpSpPr>
      </xdr:nvGrpSpPr>
      <xdr:grpSpPr>
        <a:xfrm>
          <a:off x="4181475" y="38862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0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20</xdr:row>
      <xdr:rowOff>47625</xdr:rowOff>
    </xdr:from>
    <xdr:to>
      <xdr:col>21</xdr:col>
      <xdr:colOff>266700</xdr:colOff>
      <xdr:row>24</xdr:row>
      <xdr:rowOff>114300</xdr:rowOff>
    </xdr:to>
    <xdr:grpSp>
      <xdr:nvGrpSpPr>
        <xdr:cNvPr id="324" name="Group 35"/>
        <xdr:cNvGrpSpPr>
          <a:grpSpLocks noChangeAspect="1"/>
        </xdr:cNvGrpSpPr>
      </xdr:nvGrpSpPr>
      <xdr:grpSpPr>
        <a:xfrm>
          <a:off x="22650450" y="3771900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325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504825</xdr:colOff>
      <xdr:row>18</xdr:row>
      <xdr:rowOff>47625</xdr:rowOff>
    </xdr:from>
    <xdr:ext cx="2667000" cy="371475"/>
    <xdr:sp>
      <xdr:nvSpPr>
        <xdr:cNvPr id="329" name="TextBox 722"/>
        <xdr:cNvSpPr txBox="1">
          <a:spLocks noChangeArrowheads="1"/>
        </xdr:cNvSpPr>
      </xdr:nvSpPr>
      <xdr:spPr>
        <a:xfrm>
          <a:off x="12239625" y="3448050"/>
          <a:ext cx="26670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0" i="0" u="none" baseline="0">
              <a:latin typeface="Arial"/>
              <a:ea typeface="Arial"/>
              <a:cs typeface="Arial"/>
            </a:rPr>
            <a:t>Programa semanal</a:t>
          </a:r>
        </a:p>
      </xdr:txBody>
    </xdr:sp>
    <xdr:clientData/>
  </xdr:oneCellAnchor>
  <xdr:oneCellAnchor>
    <xdr:from>
      <xdr:col>6</xdr:col>
      <xdr:colOff>238125</xdr:colOff>
      <xdr:row>32</xdr:row>
      <xdr:rowOff>47625</xdr:rowOff>
    </xdr:from>
    <xdr:ext cx="885825" cy="276225"/>
    <xdr:sp>
      <xdr:nvSpPr>
        <xdr:cNvPr id="330" name="TextBox 723"/>
        <xdr:cNvSpPr txBox="1">
          <a:spLocks noChangeArrowheads="1"/>
        </xdr:cNvSpPr>
      </xdr:nvSpPr>
      <xdr:spPr>
        <a:xfrm>
          <a:off x="6067425" y="5715000"/>
          <a:ext cx="885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CORTAR</a:t>
          </a:r>
        </a:p>
      </xdr:txBody>
    </xdr:sp>
    <xdr:clientData/>
  </xdr:oneCellAnchor>
  <xdr:oneCellAnchor>
    <xdr:from>
      <xdr:col>8</xdr:col>
      <xdr:colOff>314325</xdr:colOff>
      <xdr:row>32</xdr:row>
      <xdr:rowOff>0</xdr:rowOff>
    </xdr:from>
    <xdr:ext cx="828675" cy="285750"/>
    <xdr:sp>
      <xdr:nvSpPr>
        <xdr:cNvPr id="331" name="TextBox 724"/>
        <xdr:cNvSpPr txBox="1">
          <a:spLocks noChangeArrowheads="1"/>
        </xdr:cNvSpPr>
      </xdr:nvSpPr>
      <xdr:spPr>
        <a:xfrm>
          <a:off x="8505825" y="5667375"/>
          <a:ext cx="828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PINTAR</a:t>
          </a:r>
        </a:p>
      </xdr:txBody>
    </xdr:sp>
    <xdr:clientData/>
  </xdr:oneCellAnchor>
  <xdr:oneCellAnchor>
    <xdr:from>
      <xdr:col>10</xdr:col>
      <xdr:colOff>76200</xdr:colOff>
      <xdr:row>32</xdr:row>
      <xdr:rowOff>0</xdr:rowOff>
    </xdr:from>
    <xdr:ext cx="1095375" cy="285750"/>
    <xdr:sp>
      <xdr:nvSpPr>
        <xdr:cNvPr id="332" name="TextBox 725"/>
        <xdr:cNvSpPr txBox="1">
          <a:spLocks noChangeArrowheads="1"/>
        </xdr:cNvSpPr>
      </xdr:nvSpPr>
      <xdr:spPr>
        <a:xfrm>
          <a:off x="10629900" y="5667375"/>
          <a:ext cx="1095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PERFORAR</a:t>
          </a:r>
        </a:p>
      </xdr:txBody>
    </xdr:sp>
    <xdr:clientData/>
  </xdr:oneCellAnchor>
  <xdr:oneCellAnchor>
    <xdr:from>
      <xdr:col>20</xdr:col>
      <xdr:colOff>123825</xdr:colOff>
      <xdr:row>32</xdr:row>
      <xdr:rowOff>0</xdr:rowOff>
    </xdr:from>
    <xdr:ext cx="1019175" cy="285750"/>
    <xdr:sp>
      <xdr:nvSpPr>
        <xdr:cNvPr id="333" name="TextBox 730"/>
        <xdr:cNvSpPr txBox="1">
          <a:spLocks noChangeArrowheads="1"/>
        </xdr:cNvSpPr>
      </xdr:nvSpPr>
      <xdr:spPr>
        <a:xfrm>
          <a:off x="22488525" y="5667375"/>
          <a:ext cx="10191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EMPAQUE</a:t>
          </a:r>
        </a:p>
      </xdr:txBody>
    </xdr:sp>
    <xdr:clientData/>
  </xdr:oneCellAnchor>
  <xdr:twoCellAnchor>
    <xdr:from>
      <xdr:col>12</xdr:col>
      <xdr:colOff>76200</xdr:colOff>
      <xdr:row>31</xdr:row>
      <xdr:rowOff>95250</xdr:rowOff>
    </xdr:from>
    <xdr:to>
      <xdr:col>13</xdr:col>
      <xdr:colOff>209550</xdr:colOff>
      <xdr:row>37</xdr:row>
      <xdr:rowOff>76200</xdr:rowOff>
    </xdr:to>
    <xdr:grpSp>
      <xdr:nvGrpSpPr>
        <xdr:cNvPr id="334" name="Group 731"/>
        <xdr:cNvGrpSpPr>
          <a:grpSpLocks noChangeAspect="1"/>
        </xdr:cNvGrpSpPr>
      </xdr:nvGrpSpPr>
      <xdr:grpSpPr>
        <a:xfrm>
          <a:off x="12992100" y="5600700"/>
          <a:ext cx="1314450" cy="952500"/>
          <a:chOff x="256" y="255"/>
          <a:chExt cx="128" cy="102"/>
        </a:xfrm>
        <a:solidFill>
          <a:srgbClr val="FFFFFF"/>
        </a:solidFill>
      </xdr:grpSpPr>
      <xdr:sp>
        <xdr:nvSpPr>
          <xdr:cNvPr id="335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</xdr:col>
      <xdr:colOff>76200</xdr:colOff>
      <xdr:row>31</xdr:row>
      <xdr:rowOff>95250</xdr:rowOff>
    </xdr:from>
    <xdr:ext cx="1323975" cy="276225"/>
    <xdr:sp>
      <xdr:nvSpPr>
        <xdr:cNvPr id="337" name="TextBox 734"/>
        <xdr:cNvSpPr txBox="1">
          <a:spLocks noChangeArrowheads="1"/>
        </xdr:cNvSpPr>
      </xdr:nvSpPr>
      <xdr:spPr>
        <a:xfrm>
          <a:off x="12992100" y="5600700"/>
          <a:ext cx="1323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ENSAMBLE E.</a:t>
          </a:r>
        </a:p>
      </xdr:txBody>
    </xdr:sp>
    <xdr:clientData/>
  </xdr:oneCellAnchor>
  <xdr:twoCellAnchor>
    <xdr:from>
      <xdr:col>16</xdr:col>
      <xdr:colOff>38100</xdr:colOff>
      <xdr:row>32</xdr:row>
      <xdr:rowOff>0</xdr:rowOff>
    </xdr:from>
    <xdr:to>
      <xdr:col>17</xdr:col>
      <xdr:colOff>104775</xdr:colOff>
      <xdr:row>37</xdr:row>
      <xdr:rowOff>142875</xdr:rowOff>
    </xdr:to>
    <xdr:grpSp>
      <xdr:nvGrpSpPr>
        <xdr:cNvPr id="338" name="Group 739"/>
        <xdr:cNvGrpSpPr>
          <a:grpSpLocks noChangeAspect="1"/>
        </xdr:cNvGrpSpPr>
      </xdr:nvGrpSpPr>
      <xdr:grpSpPr>
        <a:xfrm>
          <a:off x="17678400" y="5667375"/>
          <a:ext cx="1247775" cy="952500"/>
          <a:chOff x="256" y="255"/>
          <a:chExt cx="128" cy="102"/>
        </a:xfrm>
        <a:solidFill>
          <a:srgbClr val="FFFFFF"/>
        </a:solidFill>
      </xdr:grpSpPr>
      <xdr:sp>
        <xdr:nvSpPr>
          <xdr:cNvPr id="339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35</xdr:row>
      <xdr:rowOff>152400</xdr:rowOff>
    </xdr:from>
    <xdr:to>
      <xdr:col>16</xdr:col>
      <xdr:colOff>514350</xdr:colOff>
      <xdr:row>38</xdr:row>
      <xdr:rowOff>76200</xdr:rowOff>
    </xdr:to>
    <xdr:grpSp>
      <xdr:nvGrpSpPr>
        <xdr:cNvPr id="341" name="Group 742"/>
        <xdr:cNvGrpSpPr>
          <a:grpSpLocks/>
        </xdr:cNvGrpSpPr>
      </xdr:nvGrpSpPr>
      <xdr:grpSpPr>
        <a:xfrm>
          <a:off x="17773650" y="63055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95250</xdr:colOff>
      <xdr:row>32</xdr:row>
      <xdr:rowOff>0</xdr:rowOff>
    </xdr:from>
    <xdr:ext cx="1352550" cy="285750"/>
    <xdr:sp>
      <xdr:nvSpPr>
        <xdr:cNvPr id="344" name="TextBox 745"/>
        <xdr:cNvSpPr txBox="1">
          <a:spLocks noChangeArrowheads="1"/>
        </xdr:cNvSpPr>
      </xdr:nvSpPr>
      <xdr:spPr>
        <a:xfrm>
          <a:off x="17735550" y="5667375"/>
          <a:ext cx="1352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ENSAMBLE M.</a:t>
          </a:r>
        </a:p>
      </xdr:txBody>
    </xdr:sp>
    <xdr:clientData/>
  </xdr:oneCellAnchor>
  <xdr:twoCellAnchor>
    <xdr:from>
      <xdr:col>18</xdr:col>
      <xdr:colOff>19050</xdr:colOff>
      <xdr:row>31</xdr:row>
      <xdr:rowOff>133350</xdr:rowOff>
    </xdr:from>
    <xdr:to>
      <xdr:col>19</xdr:col>
      <xdr:colOff>123825</xdr:colOff>
      <xdr:row>37</xdr:row>
      <xdr:rowOff>114300</xdr:rowOff>
    </xdr:to>
    <xdr:grpSp>
      <xdr:nvGrpSpPr>
        <xdr:cNvPr id="345" name="Group 746"/>
        <xdr:cNvGrpSpPr>
          <a:grpSpLocks noChangeAspect="1"/>
        </xdr:cNvGrpSpPr>
      </xdr:nvGrpSpPr>
      <xdr:grpSpPr>
        <a:xfrm>
          <a:off x="20021550" y="5638800"/>
          <a:ext cx="1285875" cy="952500"/>
          <a:chOff x="256" y="255"/>
          <a:chExt cx="128" cy="102"/>
        </a:xfrm>
        <a:solidFill>
          <a:srgbClr val="FFFFFF"/>
        </a:solidFill>
      </xdr:grpSpPr>
      <xdr:sp>
        <xdr:nvSpPr>
          <xdr:cNvPr id="346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171450</xdr:colOff>
      <xdr:row>35</xdr:row>
      <xdr:rowOff>76200</xdr:rowOff>
    </xdr:from>
    <xdr:to>
      <xdr:col>18</xdr:col>
      <xdr:colOff>552450</xdr:colOff>
      <xdr:row>38</xdr:row>
      <xdr:rowOff>0</xdr:rowOff>
    </xdr:to>
    <xdr:grpSp>
      <xdr:nvGrpSpPr>
        <xdr:cNvPr id="348" name="Group 749"/>
        <xdr:cNvGrpSpPr>
          <a:grpSpLocks/>
        </xdr:cNvGrpSpPr>
      </xdr:nvGrpSpPr>
      <xdr:grpSpPr>
        <a:xfrm>
          <a:off x="20173950" y="622935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49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95250</xdr:colOff>
      <xdr:row>31</xdr:row>
      <xdr:rowOff>123825</xdr:rowOff>
    </xdr:from>
    <xdr:ext cx="1304925" cy="276225"/>
    <xdr:sp>
      <xdr:nvSpPr>
        <xdr:cNvPr id="351" name="TextBox 752"/>
        <xdr:cNvSpPr txBox="1">
          <a:spLocks noChangeArrowheads="1"/>
        </xdr:cNvSpPr>
      </xdr:nvSpPr>
      <xdr:spPr>
        <a:xfrm>
          <a:off x="20097750" y="5629275"/>
          <a:ext cx="1304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ENSAMBLE F.</a:t>
          </a:r>
        </a:p>
      </xdr:txBody>
    </xdr:sp>
    <xdr:clientData/>
  </xdr:oneCellAnchor>
  <xdr:twoCellAnchor>
    <xdr:from>
      <xdr:col>14</xdr:col>
      <xdr:colOff>95250</xdr:colOff>
      <xdr:row>31</xdr:row>
      <xdr:rowOff>19050</xdr:rowOff>
    </xdr:from>
    <xdr:to>
      <xdr:col>15</xdr:col>
      <xdr:colOff>123825</xdr:colOff>
      <xdr:row>37</xdr:row>
      <xdr:rowOff>66675</xdr:rowOff>
    </xdr:to>
    <xdr:grpSp>
      <xdr:nvGrpSpPr>
        <xdr:cNvPr id="352" name="Group 753"/>
        <xdr:cNvGrpSpPr>
          <a:grpSpLocks noChangeAspect="1"/>
        </xdr:cNvGrpSpPr>
      </xdr:nvGrpSpPr>
      <xdr:grpSpPr>
        <a:xfrm>
          <a:off x="15373350" y="5524500"/>
          <a:ext cx="1209675" cy="1019175"/>
          <a:chOff x="256" y="255"/>
          <a:chExt cx="128" cy="102"/>
        </a:xfrm>
        <a:solidFill>
          <a:srgbClr val="FFFFFF"/>
        </a:solidFill>
      </xdr:grpSpPr>
      <xdr:sp>
        <xdr:nvSpPr>
          <xdr:cNvPr id="353" name="Rectangle 18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18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247650</xdr:colOff>
      <xdr:row>35</xdr:row>
      <xdr:rowOff>19050</xdr:rowOff>
    </xdr:from>
    <xdr:to>
      <xdr:col>14</xdr:col>
      <xdr:colOff>628650</xdr:colOff>
      <xdr:row>37</xdr:row>
      <xdr:rowOff>171450</xdr:rowOff>
    </xdr:to>
    <xdr:grpSp>
      <xdr:nvGrpSpPr>
        <xdr:cNvPr id="355" name="Group 756"/>
        <xdr:cNvGrpSpPr>
          <a:grpSpLocks/>
        </xdr:cNvGrpSpPr>
      </xdr:nvGrpSpPr>
      <xdr:grpSpPr>
        <a:xfrm>
          <a:off x="15525750" y="6172200"/>
          <a:ext cx="381000" cy="476250"/>
          <a:chOff x="547" y="431"/>
          <a:chExt cx="51" cy="46"/>
        </a:xfrm>
        <a:solidFill>
          <a:srgbClr val="FFFFFF"/>
        </a:solidFill>
      </xdr:grpSpPr>
      <xdr:sp>
        <xdr:nvSpPr>
          <xdr:cNvPr id="356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219075</xdr:colOff>
      <xdr:row>31</xdr:row>
      <xdr:rowOff>28575</xdr:rowOff>
    </xdr:from>
    <xdr:ext cx="1085850" cy="276225"/>
    <xdr:sp>
      <xdr:nvSpPr>
        <xdr:cNvPr id="358" name="TextBox 759"/>
        <xdr:cNvSpPr txBox="1">
          <a:spLocks noChangeArrowheads="1"/>
        </xdr:cNvSpPr>
      </xdr:nvSpPr>
      <xdr:spPr>
        <a:xfrm>
          <a:off x="15497175" y="5534025"/>
          <a:ext cx="1085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SOFTWARE</a:t>
          </a:r>
        </a:p>
      </xdr:txBody>
    </xdr:sp>
    <xdr:clientData/>
  </xdr:oneCellAnchor>
  <xdr:twoCellAnchor>
    <xdr:from>
      <xdr:col>12</xdr:col>
      <xdr:colOff>428625</xdr:colOff>
      <xdr:row>13</xdr:row>
      <xdr:rowOff>142875</xdr:rowOff>
    </xdr:from>
    <xdr:to>
      <xdr:col>12</xdr:col>
      <xdr:colOff>428625</xdr:colOff>
      <xdr:row>18</xdr:row>
      <xdr:rowOff>28575</xdr:rowOff>
    </xdr:to>
    <xdr:sp>
      <xdr:nvSpPr>
        <xdr:cNvPr id="359" name="Line 760"/>
        <xdr:cNvSpPr>
          <a:spLocks/>
        </xdr:cNvSpPr>
      </xdr:nvSpPr>
      <xdr:spPr>
        <a:xfrm>
          <a:off x="13344525" y="2533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95250</xdr:rowOff>
    </xdr:from>
    <xdr:to>
      <xdr:col>12</xdr:col>
      <xdr:colOff>238125</xdr:colOff>
      <xdr:row>31</xdr:row>
      <xdr:rowOff>142875</xdr:rowOff>
    </xdr:to>
    <xdr:sp>
      <xdr:nvSpPr>
        <xdr:cNvPr id="360" name="Line 761"/>
        <xdr:cNvSpPr>
          <a:spLocks/>
        </xdr:cNvSpPr>
      </xdr:nvSpPr>
      <xdr:spPr>
        <a:xfrm flipH="1">
          <a:off x="6572250" y="3819525"/>
          <a:ext cx="65817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20</xdr:row>
      <xdr:rowOff>123825</xdr:rowOff>
    </xdr:from>
    <xdr:to>
      <xdr:col>12</xdr:col>
      <xdr:colOff>457200</xdr:colOff>
      <xdr:row>31</xdr:row>
      <xdr:rowOff>123825</xdr:rowOff>
    </xdr:to>
    <xdr:sp>
      <xdr:nvSpPr>
        <xdr:cNvPr id="361" name="Line 762"/>
        <xdr:cNvSpPr>
          <a:spLocks/>
        </xdr:cNvSpPr>
      </xdr:nvSpPr>
      <xdr:spPr>
        <a:xfrm flipH="1">
          <a:off x="8982075" y="3848100"/>
          <a:ext cx="439102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619125</xdr:colOff>
      <xdr:row>20</xdr:row>
      <xdr:rowOff>142875</xdr:rowOff>
    </xdr:from>
    <xdr:to>
      <xdr:col>12</xdr:col>
      <xdr:colOff>504825</xdr:colOff>
      <xdr:row>31</xdr:row>
      <xdr:rowOff>123825</xdr:rowOff>
    </xdr:to>
    <xdr:sp>
      <xdr:nvSpPr>
        <xdr:cNvPr id="362" name="Line 763"/>
        <xdr:cNvSpPr>
          <a:spLocks/>
        </xdr:cNvSpPr>
      </xdr:nvSpPr>
      <xdr:spPr>
        <a:xfrm flipH="1">
          <a:off x="11172825" y="3867150"/>
          <a:ext cx="22479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20</xdr:row>
      <xdr:rowOff>142875</xdr:rowOff>
    </xdr:from>
    <xdr:to>
      <xdr:col>12</xdr:col>
      <xdr:colOff>714375</xdr:colOff>
      <xdr:row>31</xdr:row>
      <xdr:rowOff>95250</xdr:rowOff>
    </xdr:to>
    <xdr:sp>
      <xdr:nvSpPr>
        <xdr:cNvPr id="363" name="Line 764"/>
        <xdr:cNvSpPr>
          <a:spLocks/>
        </xdr:cNvSpPr>
      </xdr:nvSpPr>
      <xdr:spPr>
        <a:xfrm>
          <a:off x="13439775" y="3867150"/>
          <a:ext cx="1905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504825</xdr:colOff>
      <xdr:row>20</xdr:row>
      <xdr:rowOff>142875</xdr:rowOff>
    </xdr:from>
    <xdr:to>
      <xdr:col>14</xdr:col>
      <xdr:colOff>523875</xdr:colOff>
      <xdr:row>31</xdr:row>
      <xdr:rowOff>0</xdr:rowOff>
    </xdr:to>
    <xdr:sp>
      <xdr:nvSpPr>
        <xdr:cNvPr id="364" name="Line 765"/>
        <xdr:cNvSpPr>
          <a:spLocks/>
        </xdr:cNvSpPr>
      </xdr:nvSpPr>
      <xdr:spPr>
        <a:xfrm>
          <a:off x="13420725" y="3867150"/>
          <a:ext cx="238125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123825</xdr:rowOff>
    </xdr:from>
    <xdr:to>
      <xdr:col>16</xdr:col>
      <xdr:colOff>666750</xdr:colOff>
      <xdr:row>32</xdr:row>
      <xdr:rowOff>0</xdr:rowOff>
    </xdr:to>
    <xdr:sp>
      <xdr:nvSpPr>
        <xdr:cNvPr id="365" name="Line 766"/>
        <xdr:cNvSpPr>
          <a:spLocks/>
        </xdr:cNvSpPr>
      </xdr:nvSpPr>
      <xdr:spPr>
        <a:xfrm>
          <a:off x="13392150" y="3848100"/>
          <a:ext cx="49149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142875</xdr:rowOff>
    </xdr:from>
    <xdr:to>
      <xdr:col>18</xdr:col>
      <xdr:colOff>647700</xdr:colOff>
      <xdr:row>31</xdr:row>
      <xdr:rowOff>95250</xdr:rowOff>
    </xdr:to>
    <xdr:sp>
      <xdr:nvSpPr>
        <xdr:cNvPr id="366" name="Line 767"/>
        <xdr:cNvSpPr>
          <a:spLocks/>
        </xdr:cNvSpPr>
      </xdr:nvSpPr>
      <xdr:spPr>
        <a:xfrm>
          <a:off x="13392150" y="3867150"/>
          <a:ext cx="72580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904875</xdr:colOff>
      <xdr:row>13</xdr:row>
      <xdr:rowOff>95250</xdr:rowOff>
    </xdr:from>
    <xdr:to>
      <xdr:col>20</xdr:col>
      <xdr:colOff>428625</xdr:colOff>
      <xdr:row>31</xdr:row>
      <xdr:rowOff>95250</xdr:rowOff>
    </xdr:to>
    <xdr:sp>
      <xdr:nvSpPr>
        <xdr:cNvPr id="367" name="Line 768"/>
        <xdr:cNvSpPr>
          <a:spLocks/>
        </xdr:cNvSpPr>
      </xdr:nvSpPr>
      <xdr:spPr>
        <a:xfrm>
          <a:off x="13820775" y="2486025"/>
          <a:ext cx="897255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19</xdr:row>
      <xdr:rowOff>95250</xdr:rowOff>
    </xdr:from>
    <xdr:to>
      <xdr:col>17</xdr:col>
      <xdr:colOff>114300</xdr:colOff>
      <xdr:row>23</xdr:row>
      <xdr:rowOff>95250</xdr:rowOff>
    </xdr:to>
    <xdr:sp>
      <xdr:nvSpPr>
        <xdr:cNvPr id="368" name="Rectangle 769"/>
        <xdr:cNvSpPr>
          <a:spLocks/>
        </xdr:cNvSpPr>
      </xdr:nvSpPr>
      <xdr:spPr>
        <a:xfrm>
          <a:off x="17878425" y="3657600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Plan de embarque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5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400300"/>
        <a:ext cx="575310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3</xdr:row>
      <xdr:rowOff>180975</xdr:rowOff>
    </xdr:from>
    <xdr:to>
      <xdr:col>25</xdr:col>
      <xdr:colOff>561975</xdr:colOff>
      <xdr:row>6</xdr:row>
      <xdr:rowOff>57150</xdr:rowOff>
    </xdr:to>
    <xdr:sp>
      <xdr:nvSpPr>
        <xdr:cNvPr id="1" name="Rectangle 1"/>
        <xdr:cNvSpPr>
          <a:spLocks noChangeAspect="1"/>
        </xdr:cNvSpPr>
      </xdr:nvSpPr>
      <xdr:spPr>
        <a:xfrm>
          <a:off x="26898600" y="885825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8</xdr:row>
      <xdr:rowOff>66675</xdr:rowOff>
    </xdr:from>
    <xdr:to>
      <xdr:col>25</xdr:col>
      <xdr:colOff>714375</xdr:colOff>
      <xdr:row>13</xdr:row>
      <xdr:rowOff>133350</xdr:rowOff>
    </xdr:to>
    <xdr:sp>
      <xdr:nvSpPr>
        <xdr:cNvPr id="2" name="AutoShape 2"/>
        <xdr:cNvSpPr>
          <a:spLocks noChangeAspect="1"/>
        </xdr:cNvSpPr>
      </xdr:nvSpPr>
      <xdr:spPr>
        <a:xfrm>
          <a:off x="26670000" y="1647825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23</xdr:row>
      <xdr:rowOff>66675</xdr:rowOff>
    </xdr:from>
    <xdr:to>
      <xdr:col>25</xdr:col>
      <xdr:colOff>485775</xdr:colOff>
      <xdr:row>29</xdr:row>
      <xdr:rowOff>66675</xdr:rowOff>
    </xdr:to>
    <xdr:grpSp>
      <xdr:nvGrpSpPr>
        <xdr:cNvPr id="3" name="Group 3"/>
        <xdr:cNvGrpSpPr>
          <a:grpSpLocks noChangeAspect="1"/>
        </xdr:cNvGrpSpPr>
      </xdr:nvGrpSpPr>
      <xdr:grpSpPr>
        <a:xfrm>
          <a:off x="26746200" y="427672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4" name="Line 4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15</xdr:row>
      <xdr:rowOff>114300</xdr:rowOff>
    </xdr:from>
    <xdr:to>
      <xdr:col>25</xdr:col>
      <xdr:colOff>485775</xdr:colOff>
      <xdr:row>21</xdr:row>
      <xdr:rowOff>114300</xdr:rowOff>
    </xdr:to>
    <xdr:grpSp>
      <xdr:nvGrpSpPr>
        <xdr:cNvPr id="12" name="Group 12"/>
        <xdr:cNvGrpSpPr>
          <a:grpSpLocks noChangeAspect="1"/>
        </xdr:cNvGrpSpPr>
      </xdr:nvGrpSpPr>
      <xdr:grpSpPr>
        <a:xfrm>
          <a:off x="26784300" y="2828925"/>
          <a:ext cx="1133475" cy="1171575"/>
          <a:chOff x="256" y="255"/>
          <a:chExt cx="128" cy="102"/>
        </a:xfrm>
        <a:solidFill>
          <a:srgbClr val="FFFFFF"/>
        </a:solidFill>
      </xdr:grpSpPr>
      <xdr:sp>
        <xdr:nvSpPr>
          <xdr:cNvPr id="13" name="Rectangle 1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762000</xdr:colOff>
      <xdr:row>31</xdr:row>
      <xdr:rowOff>0</xdr:rowOff>
    </xdr:from>
    <xdr:to>
      <xdr:col>14</xdr:col>
      <xdr:colOff>904875</xdr:colOff>
      <xdr:row>41</xdr:row>
      <xdr:rowOff>19050</xdr:rowOff>
    </xdr:to>
    <xdr:grpSp>
      <xdr:nvGrpSpPr>
        <xdr:cNvPr id="15" name="Group 15"/>
        <xdr:cNvGrpSpPr>
          <a:grpSpLocks/>
        </xdr:cNvGrpSpPr>
      </xdr:nvGrpSpPr>
      <xdr:grpSpPr>
        <a:xfrm>
          <a:off x="13677900" y="5505450"/>
          <a:ext cx="2505075" cy="1704975"/>
          <a:chOff x="1953" y="544"/>
          <a:chExt cx="82" cy="64"/>
        </a:xfrm>
        <a:solidFill>
          <a:srgbClr val="FFFFFF"/>
        </a:solidFill>
      </xdr:grpSpPr>
      <xdr:sp>
        <xdr:nvSpPr>
          <xdr:cNvPr id="16" name="Line 16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123825</xdr:colOff>
      <xdr:row>37</xdr:row>
      <xdr:rowOff>76200</xdr:rowOff>
    </xdr:from>
    <xdr:to>
      <xdr:col>25</xdr:col>
      <xdr:colOff>381000</xdr:colOff>
      <xdr:row>42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26793825" y="6553200"/>
          <a:ext cx="1019175" cy="828675"/>
          <a:chOff x="318" y="169"/>
          <a:chExt cx="187" cy="103"/>
        </a:xfrm>
        <a:solidFill>
          <a:srgbClr val="FFFFFF"/>
        </a:solidFill>
      </xdr:grpSpPr>
      <xdr:sp>
        <xdr:nvSpPr>
          <xdr:cNvPr id="26" name="Line 26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43</xdr:row>
      <xdr:rowOff>76200</xdr:rowOff>
    </xdr:from>
    <xdr:to>
      <xdr:col>25</xdr:col>
      <xdr:colOff>514350</xdr:colOff>
      <xdr:row>47</xdr:row>
      <xdr:rowOff>142875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26784300" y="7658100"/>
          <a:ext cx="1162050" cy="1038225"/>
          <a:chOff x="792" y="479"/>
          <a:chExt cx="122" cy="75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60</xdr:row>
      <xdr:rowOff>38100</xdr:rowOff>
    </xdr:from>
    <xdr:to>
      <xdr:col>25</xdr:col>
      <xdr:colOff>561975</xdr:colOff>
      <xdr:row>64</xdr:row>
      <xdr:rowOff>38100</xdr:rowOff>
    </xdr:to>
    <xdr:grpSp>
      <xdr:nvGrpSpPr>
        <xdr:cNvPr id="40" name="Group 40"/>
        <xdr:cNvGrpSpPr>
          <a:grpSpLocks noChangeAspect="1"/>
        </xdr:cNvGrpSpPr>
      </xdr:nvGrpSpPr>
      <xdr:grpSpPr>
        <a:xfrm>
          <a:off x="26974800" y="11582400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41" name="Rectangle 41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114300</xdr:colOff>
      <xdr:row>49</xdr:row>
      <xdr:rowOff>38100</xdr:rowOff>
    </xdr:from>
    <xdr:to>
      <xdr:col>25</xdr:col>
      <xdr:colOff>590550</xdr:colOff>
      <xdr:row>52</xdr:row>
      <xdr:rowOff>38100</xdr:rowOff>
    </xdr:to>
    <xdr:grpSp>
      <xdr:nvGrpSpPr>
        <xdr:cNvPr id="45" name="Group 45"/>
        <xdr:cNvGrpSpPr>
          <a:grpSpLocks noChangeAspect="1"/>
        </xdr:cNvGrpSpPr>
      </xdr:nvGrpSpPr>
      <xdr:grpSpPr>
        <a:xfrm>
          <a:off x="26784300" y="9163050"/>
          <a:ext cx="1238250" cy="685800"/>
          <a:chOff x="434" y="425"/>
          <a:chExt cx="130" cy="51"/>
        </a:xfrm>
        <a:solidFill>
          <a:srgbClr val="FFFFFF"/>
        </a:solidFill>
      </xdr:grpSpPr>
      <xdr:grpSp>
        <xdr:nvGrpSpPr>
          <xdr:cNvPr id="46" name="Group 46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47" name="Rectangle 47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9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51" name="Rectangle 51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2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54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65</xdr:row>
      <xdr:rowOff>114300</xdr:rowOff>
    </xdr:from>
    <xdr:to>
      <xdr:col>25</xdr:col>
      <xdr:colOff>571500</xdr:colOff>
      <xdr:row>71</xdr:row>
      <xdr:rowOff>28575</xdr:rowOff>
    </xdr:to>
    <xdr:grpSp>
      <xdr:nvGrpSpPr>
        <xdr:cNvPr id="57" name="Group 57"/>
        <xdr:cNvGrpSpPr>
          <a:grpSpLocks noChangeAspect="1"/>
        </xdr:cNvGrpSpPr>
      </xdr:nvGrpSpPr>
      <xdr:grpSpPr>
        <a:xfrm>
          <a:off x="26974800" y="1246822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58" name="Rectangle 58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381000</xdr:colOff>
      <xdr:row>55</xdr:row>
      <xdr:rowOff>114300</xdr:rowOff>
    </xdr:from>
    <xdr:to>
      <xdr:col>25</xdr:col>
      <xdr:colOff>447675</xdr:colOff>
      <xdr:row>59</xdr:row>
      <xdr:rowOff>142875</xdr:rowOff>
    </xdr:to>
    <xdr:grpSp>
      <xdr:nvGrpSpPr>
        <xdr:cNvPr id="68" name="Group 68"/>
        <xdr:cNvGrpSpPr>
          <a:grpSpLocks/>
        </xdr:cNvGrpSpPr>
      </xdr:nvGrpSpPr>
      <xdr:grpSpPr>
        <a:xfrm>
          <a:off x="27051000" y="10668000"/>
          <a:ext cx="828675" cy="857250"/>
          <a:chOff x="707" y="730"/>
          <a:chExt cx="103" cy="87"/>
        </a:xfrm>
        <a:solidFill>
          <a:srgbClr val="FFFFFF"/>
        </a:solidFill>
      </xdr:grpSpPr>
    </xdr:grpSp>
    <xdr:clientData/>
  </xdr:twoCellAnchor>
  <xdr:twoCellAnchor>
    <xdr:from>
      <xdr:col>0</xdr:col>
      <xdr:colOff>647700</xdr:colOff>
      <xdr:row>12</xdr:row>
      <xdr:rowOff>76200</xdr:rowOff>
    </xdr:from>
    <xdr:to>
      <xdr:col>1</xdr:col>
      <xdr:colOff>342900</xdr:colOff>
      <xdr:row>15</xdr:row>
      <xdr:rowOff>9525</xdr:rowOff>
    </xdr:to>
    <xdr:grpSp>
      <xdr:nvGrpSpPr>
        <xdr:cNvPr id="72" name="Group 72"/>
        <xdr:cNvGrpSpPr>
          <a:grpSpLocks noChangeAspect="1"/>
        </xdr:cNvGrpSpPr>
      </xdr:nvGrpSpPr>
      <xdr:grpSpPr>
        <a:xfrm>
          <a:off x="647700" y="2305050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73" name="AutoShape 73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 Box 74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323850</xdr:colOff>
      <xdr:row>9</xdr:row>
      <xdr:rowOff>76200</xdr:rowOff>
    </xdr:to>
    <xdr:sp>
      <xdr:nvSpPr>
        <xdr:cNvPr id="75" name="AutoShape 75"/>
        <xdr:cNvSpPr>
          <a:spLocks noChangeAspect="1"/>
        </xdr:cNvSpPr>
      </xdr:nvSpPr>
      <xdr:spPr>
        <a:xfrm>
          <a:off x="0" y="1371600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12</xdr:row>
      <xdr:rowOff>114300</xdr:rowOff>
    </xdr:from>
    <xdr:to>
      <xdr:col>0</xdr:col>
      <xdr:colOff>495300</xdr:colOff>
      <xdr:row>15</xdr:row>
      <xdr:rowOff>19050</xdr:rowOff>
    </xdr:to>
    <xdr:sp>
      <xdr:nvSpPr>
        <xdr:cNvPr id="76" name="AutoShape 76"/>
        <xdr:cNvSpPr>
          <a:spLocks noChangeAspect="1"/>
        </xdr:cNvSpPr>
      </xdr:nvSpPr>
      <xdr:spPr>
        <a:xfrm>
          <a:off x="38100" y="2343150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647700</xdr:colOff>
      <xdr:row>5</xdr:row>
      <xdr:rowOff>38100</xdr:rowOff>
    </xdr:from>
    <xdr:to>
      <xdr:col>1</xdr:col>
      <xdr:colOff>228600</xdr:colOff>
      <xdr:row>11</xdr:row>
      <xdr:rowOff>38100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647700" y="113347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9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0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2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5</xdr:row>
      <xdr:rowOff>38100</xdr:rowOff>
    </xdr:from>
    <xdr:to>
      <xdr:col>2</xdr:col>
      <xdr:colOff>142875</xdr:colOff>
      <xdr:row>8</xdr:row>
      <xdr:rowOff>95250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1295400" y="11334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419100</xdr:colOff>
      <xdr:row>20</xdr:row>
      <xdr:rowOff>38100</xdr:rowOff>
    </xdr:from>
    <xdr:to>
      <xdr:col>1</xdr:col>
      <xdr:colOff>276225</xdr:colOff>
      <xdr:row>21</xdr:row>
      <xdr:rowOff>104775</xdr:rowOff>
    </xdr:to>
    <xdr:grpSp>
      <xdr:nvGrpSpPr>
        <xdr:cNvPr id="89" name="Group 89"/>
        <xdr:cNvGrpSpPr>
          <a:grpSpLocks noChangeAspect="1"/>
        </xdr:cNvGrpSpPr>
      </xdr:nvGrpSpPr>
      <xdr:grpSpPr>
        <a:xfrm>
          <a:off x="419100" y="3743325"/>
          <a:ext cx="619125" cy="247650"/>
          <a:chOff x="554" y="237"/>
          <a:chExt cx="65" cy="24"/>
        </a:xfrm>
        <a:solidFill>
          <a:srgbClr val="FFFFFF"/>
        </a:solidFill>
      </xdr:grpSpPr>
      <xdr:sp>
        <xdr:nvSpPr>
          <xdr:cNvPr id="90" name="Rectangle 90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 Box 91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0</xdr:col>
      <xdr:colOff>304800</xdr:colOff>
      <xdr:row>17</xdr:row>
      <xdr:rowOff>152400</xdr:rowOff>
    </xdr:from>
    <xdr:to>
      <xdr:col>1</xdr:col>
      <xdr:colOff>542925</xdr:colOff>
      <xdr:row>19</xdr:row>
      <xdr:rowOff>19050</xdr:rowOff>
    </xdr:to>
    <xdr:grpSp>
      <xdr:nvGrpSpPr>
        <xdr:cNvPr id="92" name="Group 92"/>
        <xdr:cNvGrpSpPr>
          <a:grpSpLocks noChangeAspect="1"/>
        </xdr:cNvGrpSpPr>
      </xdr:nvGrpSpPr>
      <xdr:grpSpPr>
        <a:xfrm>
          <a:off x="304800" y="3190875"/>
          <a:ext cx="1000125" cy="352425"/>
          <a:chOff x="448" y="284"/>
          <a:chExt cx="105" cy="20"/>
        </a:xfrm>
        <a:solidFill>
          <a:srgbClr val="FFFFFF"/>
        </a:solidFill>
      </xdr:grpSpPr>
      <xdr:sp>
        <xdr:nvSpPr>
          <xdr:cNvPr id="93" name="Line 93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95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609600</xdr:colOff>
      <xdr:row>20</xdr:row>
      <xdr:rowOff>76200</xdr:rowOff>
    </xdr:from>
    <xdr:to>
      <xdr:col>2</xdr:col>
      <xdr:colOff>400050</xdr:colOff>
      <xdr:row>22</xdr:row>
      <xdr:rowOff>38100</xdr:rowOff>
    </xdr:to>
    <xdr:grpSp>
      <xdr:nvGrpSpPr>
        <xdr:cNvPr id="96" name="Group 96"/>
        <xdr:cNvGrpSpPr>
          <a:grpSpLocks noChangeAspect="1"/>
        </xdr:cNvGrpSpPr>
      </xdr:nvGrpSpPr>
      <xdr:grpSpPr>
        <a:xfrm>
          <a:off x="1371600" y="3781425"/>
          <a:ext cx="552450" cy="304800"/>
          <a:chOff x="562" y="344"/>
          <a:chExt cx="58" cy="30"/>
        </a:xfrm>
        <a:solidFill>
          <a:srgbClr val="FFFFFF"/>
        </a:solidFill>
      </xdr:grpSpPr>
      <xdr:sp>
        <xdr:nvSpPr>
          <xdr:cNvPr id="97" name="Oval 97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Oval 98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9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26</xdr:row>
      <xdr:rowOff>66675</xdr:rowOff>
    </xdr:from>
    <xdr:to>
      <xdr:col>0</xdr:col>
      <xdr:colOff>609600</xdr:colOff>
      <xdr:row>28</xdr:row>
      <xdr:rowOff>28575</xdr:rowOff>
    </xdr:to>
    <xdr:sp>
      <xdr:nvSpPr>
        <xdr:cNvPr id="102" name="AutoShape 102" descr="Wide upward diagonal"/>
        <xdr:cNvSpPr>
          <a:spLocks noChangeAspect="1"/>
        </xdr:cNvSpPr>
      </xdr:nvSpPr>
      <xdr:spPr>
        <a:xfrm flipH="1">
          <a:off x="152400" y="476250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28</xdr:row>
      <xdr:rowOff>152400</xdr:rowOff>
    </xdr:from>
    <xdr:to>
      <xdr:col>1</xdr:col>
      <xdr:colOff>476250</xdr:colOff>
      <xdr:row>31</xdr:row>
      <xdr:rowOff>123825</xdr:rowOff>
    </xdr:to>
    <xdr:sp>
      <xdr:nvSpPr>
        <xdr:cNvPr id="103" name="AutoShape 103"/>
        <xdr:cNvSpPr>
          <a:spLocks noChangeAspect="1"/>
        </xdr:cNvSpPr>
      </xdr:nvSpPr>
      <xdr:spPr>
        <a:xfrm rot="16200000" flipH="1">
          <a:off x="952500" y="517207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28</xdr:row>
      <xdr:rowOff>152400</xdr:rowOff>
    </xdr:from>
    <xdr:to>
      <xdr:col>0</xdr:col>
      <xdr:colOff>476250</xdr:colOff>
      <xdr:row>31</xdr:row>
      <xdr:rowOff>123825</xdr:rowOff>
    </xdr:to>
    <xdr:sp>
      <xdr:nvSpPr>
        <xdr:cNvPr id="104" name="AutoShape 104" descr="Wide upward diagonal"/>
        <xdr:cNvSpPr>
          <a:spLocks noChangeAspect="1"/>
        </xdr:cNvSpPr>
      </xdr:nvSpPr>
      <xdr:spPr>
        <a:xfrm rot="16200000" flipH="1">
          <a:off x="190500" y="517207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32</xdr:row>
      <xdr:rowOff>104775</xdr:rowOff>
    </xdr:from>
    <xdr:to>
      <xdr:col>1</xdr:col>
      <xdr:colOff>590550</xdr:colOff>
      <xdr:row>35</xdr:row>
      <xdr:rowOff>9525</xdr:rowOff>
    </xdr:to>
    <xdr:grpSp>
      <xdr:nvGrpSpPr>
        <xdr:cNvPr id="105" name="Group 105"/>
        <xdr:cNvGrpSpPr>
          <a:grpSpLocks noChangeAspect="1"/>
        </xdr:cNvGrpSpPr>
      </xdr:nvGrpSpPr>
      <xdr:grpSpPr>
        <a:xfrm>
          <a:off x="190500" y="5772150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106" name="AutoShape 10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AutoShape 10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619125</xdr:colOff>
      <xdr:row>24</xdr:row>
      <xdr:rowOff>76200</xdr:rowOff>
    </xdr:from>
    <xdr:to>
      <xdr:col>2</xdr:col>
      <xdr:colOff>314325</xdr:colOff>
      <xdr:row>26</xdr:row>
      <xdr:rowOff>38100</xdr:rowOff>
    </xdr:to>
    <xdr:sp>
      <xdr:nvSpPr>
        <xdr:cNvPr id="109" name="AutoShape 109"/>
        <xdr:cNvSpPr>
          <a:spLocks noChangeAspect="1"/>
        </xdr:cNvSpPr>
      </xdr:nvSpPr>
      <xdr:spPr>
        <a:xfrm flipH="1">
          <a:off x="1381125" y="4448175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38</xdr:row>
      <xdr:rowOff>66675</xdr:rowOff>
    </xdr:from>
    <xdr:to>
      <xdr:col>0</xdr:col>
      <xdr:colOff>704850</xdr:colOff>
      <xdr:row>39</xdr:row>
      <xdr:rowOff>57150</xdr:rowOff>
    </xdr:to>
    <xdr:sp>
      <xdr:nvSpPr>
        <xdr:cNvPr id="110" name="Text Box 110"/>
        <xdr:cNvSpPr txBox="1">
          <a:spLocks noChangeAspect="1" noChangeArrowheads="1"/>
        </xdr:cNvSpPr>
      </xdr:nvSpPr>
      <xdr:spPr>
        <a:xfrm>
          <a:off x="381000" y="67056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0</xdr:col>
      <xdr:colOff>533400</xdr:colOff>
      <xdr:row>38</xdr:row>
      <xdr:rowOff>152400</xdr:rowOff>
    </xdr:from>
    <xdr:to>
      <xdr:col>1</xdr:col>
      <xdr:colOff>342900</xdr:colOff>
      <xdr:row>41</xdr:row>
      <xdr:rowOff>19050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533400" y="6791325"/>
          <a:ext cx="571500" cy="419100"/>
          <a:chOff x="299" y="584"/>
          <a:chExt cx="60" cy="37"/>
        </a:xfrm>
        <a:solidFill>
          <a:srgbClr val="FFFFFF"/>
        </a:solidFill>
      </xdr:grpSpPr>
      <xdr:sp>
        <xdr:nvSpPr>
          <xdr:cNvPr id="112" name="Rectangle 112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116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0</xdr:col>
      <xdr:colOff>38100</xdr:colOff>
      <xdr:row>43</xdr:row>
      <xdr:rowOff>152400</xdr:rowOff>
    </xdr:from>
    <xdr:to>
      <xdr:col>1</xdr:col>
      <xdr:colOff>504825</xdr:colOff>
      <xdr:row>45</xdr:row>
      <xdr:rowOff>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38100" y="7734300"/>
          <a:ext cx="1228725" cy="495300"/>
          <a:chOff x="737" y="353"/>
          <a:chExt cx="129" cy="1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381000</xdr:colOff>
      <xdr:row>48</xdr:row>
      <xdr:rowOff>76200</xdr:rowOff>
    </xdr:from>
    <xdr:to>
      <xdr:col>1</xdr:col>
      <xdr:colOff>571500</xdr:colOff>
      <xdr:row>59</xdr:row>
      <xdr:rowOff>76200</xdr:rowOff>
    </xdr:to>
    <xdr:grpSp>
      <xdr:nvGrpSpPr>
        <xdr:cNvPr id="128" name="Group 128"/>
        <xdr:cNvGrpSpPr>
          <a:grpSpLocks/>
        </xdr:cNvGrpSpPr>
      </xdr:nvGrpSpPr>
      <xdr:grpSpPr>
        <a:xfrm rot="16200000">
          <a:off x="1143000" y="9048750"/>
          <a:ext cx="190500" cy="2409825"/>
          <a:chOff x="253" y="328"/>
          <a:chExt cx="278" cy="18"/>
        </a:xfrm>
        <a:solidFill>
          <a:srgbClr val="FFFFFF"/>
        </a:solidFill>
      </xdr:grpSpPr>
      <xdr:sp>
        <xdr:nvSpPr>
          <xdr:cNvPr id="12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67</xdr:row>
      <xdr:rowOff>38100</xdr:rowOff>
    </xdr:from>
    <xdr:to>
      <xdr:col>0</xdr:col>
      <xdr:colOff>123825</xdr:colOff>
      <xdr:row>67</xdr:row>
      <xdr:rowOff>47625</xdr:rowOff>
    </xdr:to>
    <xdr:sp>
      <xdr:nvSpPr>
        <xdr:cNvPr id="131" name="Line 131"/>
        <xdr:cNvSpPr>
          <a:spLocks/>
        </xdr:cNvSpPr>
      </xdr:nvSpPr>
      <xdr:spPr>
        <a:xfrm flipV="1">
          <a:off x="114300" y="12715875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48</xdr:row>
      <xdr:rowOff>76200</xdr:rowOff>
    </xdr:from>
    <xdr:to>
      <xdr:col>1</xdr:col>
      <xdr:colOff>28575</xdr:colOff>
      <xdr:row>65</xdr:row>
      <xdr:rowOff>85725</xdr:rowOff>
    </xdr:to>
    <xdr:grpSp>
      <xdr:nvGrpSpPr>
        <xdr:cNvPr id="132" name="Group 132"/>
        <xdr:cNvGrpSpPr>
          <a:grpSpLocks/>
        </xdr:cNvGrpSpPr>
      </xdr:nvGrpSpPr>
      <xdr:grpSpPr>
        <a:xfrm rot="4800000">
          <a:off x="571500" y="9048750"/>
          <a:ext cx="219075" cy="3390900"/>
          <a:chOff x="253" y="328"/>
          <a:chExt cx="278" cy="18"/>
        </a:xfrm>
        <a:solidFill>
          <a:srgbClr val="FFFFFF"/>
        </a:solidFill>
      </xdr:grpSpPr>
      <xdr:sp>
        <xdr:nvSpPr>
          <xdr:cNvPr id="133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</xdr:colOff>
      <xdr:row>3</xdr:row>
      <xdr:rowOff>0</xdr:rowOff>
    </xdr:from>
    <xdr:to>
      <xdr:col>17</xdr:col>
      <xdr:colOff>257175</xdr:colOff>
      <xdr:row>3</xdr:row>
      <xdr:rowOff>190500</xdr:rowOff>
    </xdr:to>
    <xdr:sp>
      <xdr:nvSpPr>
        <xdr:cNvPr id="135" name="Rectangle 135"/>
        <xdr:cNvSpPr>
          <a:spLocks/>
        </xdr:cNvSpPr>
      </xdr:nvSpPr>
      <xdr:spPr>
        <a:xfrm>
          <a:off x="18888075" y="704850"/>
          <a:ext cx="1905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</xdr:row>
      <xdr:rowOff>133350</xdr:rowOff>
    </xdr:from>
    <xdr:to>
      <xdr:col>20</xdr:col>
      <xdr:colOff>361950</xdr:colOff>
      <xdr:row>3</xdr:row>
      <xdr:rowOff>219075</xdr:rowOff>
    </xdr:to>
    <xdr:sp>
      <xdr:nvSpPr>
        <xdr:cNvPr id="136" name="Rectangle 136"/>
        <xdr:cNvSpPr>
          <a:spLocks/>
        </xdr:cNvSpPr>
      </xdr:nvSpPr>
      <xdr:spPr>
        <a:xfrm>
          <a:off x="22450425" y="6762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0</xdr:row>
      <xdr:rowOff>38100</xdr:rowOff>
    </xdr:from>
    <xdr:to>
      <xdr:col>23</xdr:col>
      <xdr:colOff>466725</xdr:colOff>
      <xdr:row>71</xdr:row>
      <xdr:rowOff>9525</xdr:rowOff>
    </xdr:to>
    <xdr:sp>
      <xdr:nvSpPr>
        <xdr:cNvPr id="137" name="Line 137"/>
        <xdr:cNvSpPr>
          <a:spLocks/>
        </xdr:cNvSpPr>
      </xdr:nvSpPr>
      <xdr:spPr>
        <a:xfrm flipV="1">
          <a:off x="26374725" y="3810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68</xdr:row>
      <xdr:rowOff>76200</xdr:rowOff>
    </xdr:from>
    <xdr:to>
      <xdr:col>2</xdr:col>
      <xdr:colOff>495300</xdr:colOff>
      <xdr:row>68</xdr:row>
      <xdr:rowOff>76200</xdr:rowOff>
    </xdr:to>
    <xdr:sp>
      <xdr:nvSpPr>
        <xdr:cNvPr id="138" name="Line 138"/>
        <xdr:cNvSpPr>
          <a:spLocks/>
        </xdr:cNvSpPr>
      </xdr:nvSpPr>
      <xdr:spPr>
        <a:xfrm>
          <a:off x="2019300" y="1291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571500</xdr:colOff>
      <xdr:row>70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2095500" y="0"/>
          <a:ext cx="0" cy="1329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2</xdr:row>
      <xdr:rowOff>114300</xdr:rowOff>
    </xdr:from>
    <xdr:to>
      <xdr:col>23</xdr:col>
      <xdr:colOff>381000</xdr:colOff>
      <xdr:row>3</xdr:row>
      <xdr:rowOff>209550</xdr:rowOff>
    </xdr:to>
    <xdr:sp>
      <xdr:nvSpPr>
        <xdr:cNvPr id="140" name="Rectangle 140"/>
        <xdr:cNvSpPr>
          <a:spLocks/>
        </xdr:cNvSpPr>
      </xdr:nvSpPr>
      <xdr:spPr>
        <a:xfrm>
          <a:off x="24745950" y="657225"/>
          <a:ext cx="15430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361950</xdr:colOff>
      <xdr:row>10</xdr:row>
      <xdr:rowOff>95250</xdr:rowOff>
    </xdr:from>
    <xdr:to>
      <xdr:col>21</xdr:col>
      <xdr:colOff>342900</xdr:colOff>
      <xdr:row>16</xdr:row>
      <xdr:rowOff>57150</xdr:rowOff>
    </xdr:to>
    <xdr:grpSp>
      <xdr:nvGrpSpPr>
        <xdr:cNvPr id="141" name="Group 142"/>
        <xdr:cNvGrpSpPr>
          <a:grpSpLocks noChangeAspect="1"/>
        </xdr:cNvGrpSpPr>
      </xdr:nvGrpSpPr>
      <xdr:grpSpPr>
        <a:xfrm>
          <a:off x="22726650" y="2000250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42" name="Line 14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5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5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457200</xdr:colOff>
      <xdr:row>10</xdr:row>
      <xdr:rowOff>76200</xdr:rowOff>
    </xdr:from>
    <xdr:to>
      <xdr:col>14</xdr:col>
      <xdr:colOff>914400</xdr:colOff>
      <xdr:row>18</xdr:row>
      <xdr:rowOff>66675</xdr:rowOff>
    </xdr:to>
    <xdr:grpSp>
      <xdr:nvGrpSpPr>
        <xdr:cNvPr id="151" name="Group 152"/>
        <xdr:cNvGrpSpPr>
          <a:grpSpLocks noChangeAspect="1"/>
        </xdr:cNvGrpSpPr>
      </xdr:nvGrpSpPr>
      <xdr:grpSpPr>
        <a:xfrm>
          <a:off x="14554200" y="1981200"/>
          <a:ext cx="1638300" cy="1381125"/>
          <a:chOff x="256" y="255"/>
          <a:chExt cx="128" cy="102"/>
        </a:xfrm>
        <a:solidFill>
          <a:srgbClr val="FFFFFF"/>
        </a:solidFill>
      </xdr:grpSpPr>
      <xdr:sp>
        <xdr:nvSpPr>
          <xdr:cNvPr id="152" name="Rectangle 153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4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552450</xdr:colOff>
      <xdr:row>11</xdr:row>
      <xdr:rowOff>76200</xdr:rowOff>
    </xdr:from>
    <xdr:to>
      <xdr:col>20</xdr:col>
      <xdr:colOff>361950</xdr:colOff>
      <xdr:row>12</xdr:row>
      <xdr:rowOff>47625</xdr:rowOff>
    </xdr:to>
    <xdr:sp>
      <xdr:nvSpPr>
        <xdr:cNvPr id="154" name="Line 156"/>
        <xdr:cNvSpPr>
          <a:spLocks/>
        </xdr:cNvSpPr>
      </xdr:nvSpPr>
      <xdr:spPr>
        <a:xfrm flipH="1" flipV="1">
          <a:off x="20554950" y="2143125"/>
          <a:ext cx="2171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657225</xdr:colOff>
      <xdr:row>8</xdr:row>
      <xdr:rowOff>47625</xdr:rowOff>
    </xdr:from>
    <xdr:to>
      <xdr:col>18</xdr:col>
      <xdr:colOff>704850</xdr:colOff>
      <xdr:row>13</xdr:row>
      <xdr:rowOff>47625</xdr:rowOff>
    </xdr:to>
    <xdr:sp>
      <xdr:nvSpPr>
        <xdr:cNvPr id="155" name="Rectangle 157"/>
        <xdr:cNvSpPr>
          <a:spLocks/>
        </xdr:cNvSpPr>
      </xdr:nvSpPr>
      <xdr:spPr>
        <a:xfrm>
          <a:off x="19478625" y="1628775"/>
          <a:ext cx="1228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8 semanas
pronmóstico</a:t>
          </a:r>
        </a:p>
      </xdr:txBody>
    </xdr:sp>
    <xdr:clientData/>
  </xdr:twoCellAnchor>
  <xdr:twoCellAnchor>
    <xdr:from>
      <xdr:col>17</xdr:col>
      <xdr:colOff>200025</xdr:colOff>
      <xdr:row>11</xdr:row>
      <xdr:rowOff>142875</xdr:rowOff>
    </xdr:from>
    <xdr:to>
      <xdr:col>17</xdr:col>
      <xdr:colOff>323850</xdr:colOff>
      <xdr:row>12</xdr:row>
      <xdr:rowOff>85725</xdr:rowOff>
    </xdr:to>
    <xdr:sp>
      <xdr:nvSpPr>
        <xdr:cNvPr id="156" name="Line 159"/>
        <xdr:cNvSpPr>
          <a:spLocks/>
        </xdr:cNvSpPr>
      </xdr:nvSpPr>
      <xdr:spPr>
        <a:xfrm>
          <a:off x="19021425" y="22098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885825</xdr:colOff>
      <xdr:row>12</xdr:row>
      <xdr:rowOff>85725</xdr:rowOff>
    </xdr:from>
    <xdr:to>
      <xdr:col>17</xdr:col>
      <xdr:colOff>314325</xdr:colOff>
      <xdr:row>12</xdr:row>
      <xdr:rowOff>95250</xdr:rowOff>
    </xdr:to>
    <xdr:sp>
      <xdr:nvSpPr>
        <xdr:cNvPr id="157" name="Line 161"/>
        <xdr:cNvSpPr>
          <a:spLocks/>
        </xdr:cNvSpPr>
      </xdr:nvSpPr>
      <xdr:spPr>
        <a:xfrm flipH="1">
          <a:off x="16163925" y="2314575"/>
          <a:ext cx="2971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209550</xdr:colOff>
      <xdr:row>11</xdr:row>
      <xdr:rowOff>133350</xdr:rowOff>
    </xdr:from>
    <xdr:to>
      <xdr:col>17</xdr:col>
      <xdr:colOff>657225</xdr:colOff>
      <xdr:row>11</xdr:row>
      <xdr:rowOff>133350</xdr:rowOff>
    </xdr:to>
    <xdr:sp>
      <xdr:nvSpPr>
        <xdr:cNvPr id="158" name="Line 162"/>
        <xdr:cNvSpPr>
          <a:spLocks/>
        </xdr:cNvSpPr>
      </xdr:nvSpPr>
      <xdr:spPr>
        <a:xfrm>
          <a:off x="19030950" y="2200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485775</xdr:colOff>
      <xdr:row>14</xdr:row>
      <xdr:rowOff>95250</xdr:rowOff>
    </xdr:from>
    <xdr:to>
      <xdr:col>20</xdr:col>
      <xdr:colOff>381000</xdr:colOff>
      <xdr:row>15</xdr:row>
      <xdr:rowOff>47625</xdr:rowOff>
    </xdr:to>
    <xdr:sp>
      <xdr:nvSpPr>
        <xdr:cNvPr id="159" name="Line 163"/>
        <xdr:cNvSpPr>
          <a:spLocks/>
        </xdr:cNvSpPr>
      </xdr:nvSpPr>
      <xdr:spPr>
        <a:xfrm flipH="1">
          <a:off x="20488275" y="2647950"/>
          <a:ext cx="2257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619125</xdr:colOff>
      <xdr:row>14</xdr:row>
      <xdr:rowOff>9525</xdr:rowOff>
    </xdr:from>
    <xdr:to>
      <xdr:col>18</xdr:col>
      <xdr:colOff>495300</xdr:colOff>
      <xdr:row>17</xdr:row>
      <xdr:rowOff>171450</xdr:rowOff>
    </xdr:to>
    <xdr:sp>
      <xdr:nvSpPr>
        <xdr:cNvPr id="160" name="Rectangle 164"/>
        <xdr:cNvSpPr>
          <a:spLocks/>
        </xdr:cNvSpPr>
      </xdr:nvSpPr>
      <xdr:spPr>
        <a:xfrm>
          <a:off x="19440525" y="2562225"/>
          <a:ext cx="10572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Ordenes
diarias</a:t>
          </a:r>
        </a:p>
      </xdr:txBody>
    </xdr:sp>
    <xdr:clientData/>
  </xdr:twoCellAnchor>
  <xdr:twoCellAnchor>
    <xdr:from>
      <xdr:col>17</xdr:col>
      <xdr:colOff>161925</xdr:colOff>
      <xdr:row>15</xdr:row>
      <xdr:rowOff>76200</xdr:rowOff>
    </xdr:from>
    <xdr:to>
      <xdr:col>17</xdr:col>
      <xdr:colOff>285750</xdr:colOff>
      <xdr:row>16</xdr:row>
      <xdr:rowOff>19050</xdr:rowOff>
    </xdr:to>
    <xdr:sp>
      <xdr:nvSpPr>
        <xdr:cNvPr id="161" name="Line 165"/>
        <xdr:cNvSpPr>
          <a:spLocks/>
        </xdr:cNvSpPr>
      </xdr:nvSpPr>
      <xdr:spPr>
        <a:xfrm>
          <a:off x="18983325" y="2790825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15</xdr:row>
      <xdr:rowOff>123825</xdr:rowOff>
    </xdr:from>
    <xdr:to>
      <xdr:col>17</xdr:col>
      <xdr:colOff>276225</xdr:colOff>
      <xdr:row>16</xdr:row>
      <xdr:rowOff>19050</xdr:rowOff>
    </xdr:to>
    <xdr:sp>
      <xdr:nvSpPr>
        <xdr:cNvPr id="162" name="Line 166"/>
        <xdr:cNvSpPr>
          <a:spLocks/>
        </xdr:cNvSpPr>
      </xdr:nvSpPr>
      <xdr:spPr>
        <a:xfrm flipH="1" flipV="1">
          <a:off x="16230600" y="2838450"/>
          <a:ext cx="28670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15</xdr:row>
      <xdr:rowOff>66675</xdr:rowOff>
    </xdr:from>
    <xdr:to>
      <xdr:col>17</xdr:col>
      <xdr:colOff>619125</xdr:colOff>
      <xdr:row>15</xdr:row>
      <xdr:rowOff>66675</xdr:rowOff>
    </xdr:to>
    <xdr:sp>
      <xdr:nvSpPr>
        <xdr:cNvPr id="163" name="Line 167"/>
        <xdr:cNvSpPr>
          <a:spLocks/>
        </xdr:cNvSpPr>
      </xdr:nvSpPr>
      <xdr:spPr>
        <a:xfrm>
          <a:off x="18992850" y="2781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714375</xdr:colOff>
      <xdr:row>10</xdr:row>
      <xdr:rowOff>28575</xdr:rowOff>
    </xdr:from>
    <xdr:ext cx="1114425" cy="619125"/>
    <xdr:sp>
      <xdr:nvSpPr>
        <xdr:cNvPr id="164" name="Text Box 168"/>
        <xdr:cNvSpPr txBox="1">
          <a:spLocks noChangeArrowheads="1"/>
        </xdr:cNvSpPr>
      </xdr:nvSpPr>
      <xdr:spPr>
        <a:xfrm>
          <a:off x="14811375" y="1933575"/>
          <a:ext cx="11144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Ctrol de 
producción</a:t>
          </a:r>
        </a:p>
      </xdr:txBody>
    </xdr:sp>
    <xdr:clientData/>
  </xdr:oneCellAnchor>
  <xdr:twoCellAnchor>
    <xdr:from>
      <xdr:col>5</xdr:col>
      <xdr:colOff>952500</xdr:colOff>
      <xdr:row>11</xdr:row>
      <xdr:rowOff>95250</xdr:rowOff>
    </xdr:from>
    <xdr:to>
      <xdr:col>6</xdr:col>
      <xdr:colOff>933450</xdr:colOff>
      <xdr:row>17</xdr:row>
      <xdr:rowOff>57150</xdr:rowOff>
    </xdr:to>
    <xdr:grpSp>
      <xdr:nvGrpSpPr>
        <xdr:cNvPr id="165" name="Group 172"/>
        <xdr:cNvGrpSpPr>
          <a:grpSpLocks noChangeAspect="1"/>
        </xdr:cNvGrpSpPr>
      </xdr:nvGrpSpPr>
      <xdr:grpSpPr>
        <a:xfrm>
          <a:off x="5600700" y="2162175"/>
          <a:ext cx="1162050" cy="933450"/>
          <a:chOff x="318" y="169"/>
          <a:chExt cx="187" cy="103"/>
        </a:xfrm>
        <a:solidFill>
          <a:srgbClr val="FFFFFF"/>
        </a:solidFill>
      </xdr:grpSpPr>
      <xdr:sp>
        <xdr:nvSpPr>
          <xdr:cNvPr id="166" name="Line 17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7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7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7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8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8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12</xdr:row>
      <xdr:rowOff>142875</xdr:rowOff>
    </xdr:from>
    <xdr:to>
      <xdr:col>13</xdr:col>
      <xdr:colOff>447675</xdr:colOff>
      <xdr:row>13</xdr:row>
      <xdr:rowOff>66675</xdr:rowOff>
    </xdr:to>
    <xdr:sp>
      <xdr:nvSpPr>
        <xdr:cNvPr id="175" name="Line 156"/>
        <xdr:cNvSpPr>
          <a:spLocks/>
        </xdr:cNvSpPr>
      </xdr:nvSpPr>
      <xdr:spPr>
        <a:xfrm flipH="1">
          <a:off x="11553825" y="2371725"/>
          <a:ext cx="29908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1095375</xdr:colOff>
      <xdr:row>12</xdr:row>
      <xdr:rowOff>47625</xdr:rowOff>
    </xdr:from>
    <xdr:to>
      <xdr:col>10</xdr:col>
      <xdr:colOff>971550</xdr:colOff>
      <xdr:row>15</xdr:row>
      <xdr:rowOff>38100</xdr:rowOff>
    </xdr:to>
    <xdr:sp>
      <xdr:nvSpPr>
        <xdr:cNvPr id="176" name="Rectangle 157"/>
        <xdr:cNvSpPr>
          <a:spLocks/>
        </xdr:cNvSpPr>
      </xdr:nvSpPr>
      <xdr:spPr>
        <a:xfrm>
          <a:off x="10467975" y="2276475"/>
          <a:ext cx="10572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 semanas
pronmóstico</a:t>
          </a:r>
        </a:p>
      </xdr:txBody>
    </xdr:sp>
    <xdr:clientData/>
  </xdr:twoCellAnchor>
  <xdr:twoCellAnchor>
    <xdr:from>
      <xdr:col>9</xdr:col>
      <xdr:colOff>647700</xdr:colOff>
      <xdr:row>13</xdr:row>
      <xdr:rowOff>123825</xdr:rowOff>
    </xdr:from>
    <xdr:to>
      <xdr:col>9</xdr:col>
      <xdr:colOff>771525</xdr:colOff>
      <xdr:row>14</xdr:row>
      <xdr:rowOff>66675</xdr:rowOff>
    </xdr:to>
    <xdr:sp>
      <xdr:nvSpPr>
        <xdr:cNvPr id="177" name="Line 159"/>
        <xdr:cNvSpPr>
          <a:spLocks/>
        </xdr:cNvSpPr>
      </xdr:nvSpPr>
      <xdr:spPr>
        <a:xfrm>
          <a:off x="10020300" y="25146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14</xdr:row>
      <xdr:rowOff>28575</xdr:rowOff>
    </xdr:from>
    <xdr:to>
      <xdr:col>9</xdr:col>
      <xdr:colOff>771525</xdr:colOff>
      <xdr:row>14</xdr:row>
      <xdr:rowOff>76200</xdr:rowOff>
    </xdr:to>
    <xdr:sp>
      <xdr:nvSpPr>
        <xdr:cNvPr id="178" name="Line 161"/>
        <xdr:cNvSpPr>
          <a:spLocks/>
        </xdr:cNvSpPr>
      </xdr:nvSpPr>
      <xdr:spPr>
        <a:xfrm flipH="1" flipV="1">
          <a:off x="6781800" y="2581275"/>
          <a:ext cx="33623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13</xdr:row>
      <xdr:rowOff>123825</xdr:rowOff>
    </xdr:from>
    <xdr:to>
      <xdr:col>9</xdr:col>
      <xdr:colOff>1114425</xdr:colOff>
      <xdr:row>13</xdr:row>
      <xdr:rowOff>123825</xdr:rowOff>
    </xdr:to>
    <xdr:sp>
      <xdr:nvSpPr>
        <xdr:cNvPr id="179" name="Line 162"/>
        <xdr:cNvSpPr>
          <a:spLocks/>
        </xdr:cNvSpPr>
      </xdr:nvSpPr>
      <xdr:spPr>
        <a:xfrm>
          <a:off x="10039350" y="251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933450</xdr:colOff>
      <xdr:row>15</xdr:row>
      <xdr:rowOff>142875</xdr:rowOff>
    </xdr:from>
    <xdr:to>
      <xdr:col>13</xdr:col>
      <xdr:colOff>438150</xdr:colOff>
      <xdr:row>17</xdr:row>
      <xdr:rowOff>28575</xdr:rowOff>
    </xdr:to>
    <xdr:sp>
      <xdr:nvSpPr>
        <xdr:cNvPr id="180" name="Line 163"/>
        <xdr:cNvSpPr>
          <a:spLocks/>
        </xdr:cNvSpPr>
      </xdr:nvSpPr>
      <xdr:spPr>
        <a:xfrm flipH="1">
          <a:off x="11487150" y="2857500"/>
          <a:ext cx="3048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1076325</xdr:colOff>
      <xdr:row>16</xdr:row>
      <xdr:rowOff>0</xdr:rowOff>
    </xdr:from>
    <xdr:to>
      <xdr:col>10</xdr:col>
      <xdr:colOff>952500</xdr:colOff>
      <xdr:row>18</xdr:row>
      <xdr:rowOff>152400</xdr:rowOff>
    </xdr:to>
    <xdr:sp>
      <xdr:nvSpPr>
        <xdr:cNvPr id="181" name="Rectangle 164"/>
        <xdr:cNvSpPr>
          <a:spLocks/>
        </xdr:cNvSpPr>
      </xdr:nvSpPr>
      <xdr:spPr>
        <a:xfrm>
          <a:off x="10448925" y="2876550"/>
          <a:ext cx="10572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Ordenes
semanales</a:t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742950</xdr:colOff>
      <xdr:row>17</xdr:row>
      <xdr:rowOff>152400</xdr:rowOff>
    </xdr:to>
    <xdr:sp>
      <xdr:nvSpPr>
        <xdr:cNvPr id="182" name="Line 165"/>
        <xdr:cNvSpPr>
          <a:spLocks/>
        </xdr:cNvSpPr>
      </xdr:nvSpPr>
      <xdr:spPr>
        <a:xfrm>
          <a:off x="9991725" y="3086100"/>
          <a:ext cx="1238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933450</xdr:colOff>
      <xdr:row>16</xdr:row>
      <xdr:rowOff>95250</xdr:rowOff>
    </xdr:from>
    <xdr:to>
      <xdr:col>9</xdr:col>
      <xdr:colOff>723900</xdr:colOff>
      <xdr:row>17</xdr:row>
      <xdr:rowOff>161925</xdr:rowOff>
    </xdr:to>
    <xdr:sp>
      <xdr:nvSpPr>
        <xdr:cNvPr id="183" name="Line 166"/>
        <xdr:cNvSpPr>
          <a:spLocks/>
        </xdr:cNvSpPr>
      </xdr:nvSpPr>
      <xdr:spPr>
        <a:xfrm flipH="1" flipV="1">
          <a:off x="6762750" y="2971800"/>
          <a:ext cx="33337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47625</xdr:rowOff>
    </xdr:from>
    <xdr:to>
      <xdr:col>9</xdr:col>
      <xdr:colOff>1066800</xdr:colOff>
      <xdr:row>17</xdr:row>
      <xdr:rowOff>47625</xdr:rowOff>
    </xdr:to>
    <xdr:sp>
      <xdr:nvSpPr>
        <xdr:cNvPr id="184" name="Line 167"/>
        <xdr:cNvSpPr>
          <a:spLocks/>
        </xdr:cNvSpPr>
      </xdr:nvSpPr>
      <xdr:spPr>
        <a:xfrm>
          <a:off x="9991725" y="30861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16</xdr:row>
      <xdr:rowOff>76200</xdr:rowOff>
    </xdr:from>
    <xdr:to>
      <xdr:col>7</xdr:col>
      <xdr:colOff>504825</xdr:colOff>
      <xdr:row>39</xdr:row>
      <xdr:rowOff>76200</xdr:rowOff>
    </xdr:to>
    <xdr:grpSp>
      <xdr:nvGrpSpPr>
        <xdr:cNvPr id="185" name="Group 132"/>
        <xdr:cNvGrpSpPr>
          <a:grpSpLocks/>
        </xdr:cNvGrpSpPr>
      </xdr:nvGrpSpPr>
      <xdr:grpSpPr>
        <a:xfrm rot="3357982">
          <a:off x="7324725" y="2952750"/>
          <a:ext cx="190500" cy="3924300"/>
          <a:chOff x="253" y="328"/>
          <a:chExt cx="278" cy="18"/>
        </a:xfrm>
        <a:solidFill>
          <a:srgbClr val="FFFFFF"/>
        </a:solidFill>
      </xdr:grpSpPr>
      <xdr:sp>
        <xdr:nvSpPr>
          <xdr:cNvPr id="186" name="Rectangle 13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AutoShape 13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857250</xdr:colOff>
      <xdr:row>17</xdr:row>
      <xdr:rowOff>123825</xdr:rowOff>
    </xdr:from>
    <xdr:to>
      <xdr:col>19</xdr:col>
      <xdr:colOff>1095375</xdr:colOff>
      <xdr:row>35</xdr:row>
      <xdr:rowOff>123825</xdr:rowOff>
    </xdr:to>
    <xdr:grpSp>
      <xdr:nvGrpSpPr>
        <xdr:cNvPr id="188" name="Group 128"/>
        <xdr:cNvGrpSpPr>
          <a:grpSpLocks/>
        </xdr:cNvGrpSpPr>
      </xdr:nvGrpSpPr>
      <xdr:grpSpPr>
        <a:xfrm rot="-3652644">
          <a:off x="22040850" y="3162300"/>
          <a:ext cx="238125" cy="3114675"/>
          <a:chOff x="253" y="328"/>
          <a:chExt cx="278" cy="18"/>
        </a:xfrm>
        <a:solidFill>
          <a:srgbClr val="FFFFFF"/>
        </a:solidFill>
      </xdr:grpSpPr>
      <xdr:sp>
        <xdr:nvSpPr>
          <xdr:cNvPr id="189" name="Rectangle 129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AutoShape 130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1123950</xdr:colOff>
      <xdr:row>25</xdr:row>
      <xdr:rowOff>47625</xdr:rowOff>
    </xdr:from>
    <xdr:to>
      <xdr:col>7</xdr:col>
      <xdr:colOff>1104900</xdr:colOff>
      <xdr:row>29</xdr:row>
      <xdr:rowOff>114300</xdr:rowOff>
    </xdr:to>
    <xdr:grpSp>
      <xdr:nvGrpSpPr>
        <xdr:cNvPr id="191" name="Group 35"/>
        <xdr:cNvGrpSpPr>
          <a:grpSpLocks noChangeAspect="1"/>
        </xdr:cNvGrpSpPr>
      </xdr:nvGrpSpPr>
      <xdr:grpSpPr>
        <a:xfrm>
          <a:off x="6953250" y="45815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192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285750</xdr:colOff>
      <xdr:row>31</xdr:row>
      <xdr:rowOff>0</xdr:rowOff>
    </xdr:from>
    <xdr:to>
      <xdr:col>9</xdr:col>
      <xdr:colOff>990600</xdr:colOff>
      <xdr:row>41</xdr:row>
      <xdr:rowOff>85725</xdr:rowOff>
    </xdr:to>
    <xdr:grpSp>
      <xdr:nvGrpSpPr>
        <xdr:cNvPr id="196" name="Group 210"/>
        <xdr:cNvGrpSpPr>
          <a:grpSpLocks/>
        </xdr:cNvGrpSpPr>
      </xdr:nvGrpSpPr>
      <xdr:grpSpPr>
        <a:xfrm>
          <a:off x="9658350" y="55054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197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1000125</xdr:colOff>
      <xdr:row>34</xdr:row>
      <xdr:rowOff>95250</xdr:rowOff>
    </xdr:from>
    <xdr:to>
      <xdr:col>11</xdr:col>
      <xdr:colOff>428625</xdr:colOff>
      <xdr:row>39</xdr:row>
      <xdr:rowOff>123825</xdr:rowOff>
    </xdr:to>
    <xdr:sp>
      <xdr:nvSpPr>
        <xdr:cNvPr id="202" name="AutoShape 211"/>
        <xdr:cNvSpPr>
          <a:spLocks noChangeAspect="1"/>
        </xdr:cNvSpPr>
      </xdr:nvSpPr>
      <xdr:spPr>
        <a:xfrm>
          <a:off x="11553825" y="6086475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30</xdr:row>
      <xdr:rowOff>123825</xdr:rowOff>
    </xdr:from>
    <xdr:to>
      <xdr:col>17</xdr:col>
      <xdr:colOff>28575</xdr:colOff>
      <xdr:row>41</xdr:row>
      <xdr:rowOff>47625</xdr:rowOff>
    </xdr:to>
    <xdr:grpSp>
      <xdr:nvGrpSpPr>
        <xdr:cNvPr id="203" name="Group 212"/>
        <xdr:cNvGrpSpPr>
          <a:grpSpLocks/>
        </xdr:cNvGrpSpPr>
      </xdr:nvGrpSpPr>
      <xdr:grpSpPr>
        <a:xfrm>
          <a:off x="18145125" y="5467350"/>
          <a:ext cx="704850" cy="1771650"/>
          <a:chOff x="717" y="634"/>
          <a:chExt cx="36" cy="102"/>
        </a:xfrm>
        <a:solidFill>
          <a:srgbClr val="FFFFFF"/>
        </a:solidFill>
      </xdr:grpSpPr>
      <xdr:sp>
        <xdr:nvSpPr>
          <xdr:cNvPr id="204" name="Line 78"/>
          <xdr:cNvSpPr>
            <a:spLocks noChangeAspect="1"/>
          </xdr:cNvSpPr>
        </xdr:nvSpPr>
        <xdr:spPr>
          <a:xfrm>
            <a:off x="717" y="634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79"/>
          <xdr:cNvSpPr>
            <a:spLocks noChangeAspect="1"/>
          </xdr:cNvSpPr>
        </xdr:nvSpPr>
        <xdr:spPr>
          <a:xfrm>
            <a:off x="717" y="736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80"/>
          <xdr:cNvSpPr>
            <a:spLocks noChangeAspect="1"/>
          </xdr:cNvSpPr>
        </xdr:nvSpPr>
        <xdr:spPr>
          <a:xfrm>
            <a:off x="753" y="634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81"/>
          <xdr:cNvSpPr>
            <a:spLocks noChangeAspect="1"/>
          </xdr:cNvSpPr>
        </xdr:nvSpPr>
        <xdr:spPr>
          <a:xfrm>
            <a:off x="717" y="668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82"/>
          <xdr:cNvSpPr>
            <a:spLocks noChangeAspect="1"/>
          </xdr:cNvSpPr>
        </xdr:nvSpPr>
        <xdr:spPr>
          <a:xfrm>
            <a:off x="717" y="702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666750</xdr:colOff>
      <xdr:row>34</xdr:row>
      <xdr:rowOff>28575</xdr:rowOff>
    </xdr:from>
    <xdr:to>
      <xdr:col>18</xdr:col>
      <xdr:colOff>95250</xdr:colOff>
      <xdr:row>39</xdr:row>
      <xdr:rowOff>57150</xdr:rowOff>
    </xdr:to>
    <xdr:sp>
      <xdr:nvSpPr>
        <xdr:cNvPr id="209" name="AutoShape 218"/>
        <xdr:cNvSpPr>
          <a:spLocks noChangeAspect="1"/>
        </xdr:cNvSpPr>
      </xdr:nvSpPr>
      <xdr:spPr>
        <a:xfrm>
          <a:off x="19488150" y="6019800"/>
          <a:ext cx="609600" cy="838200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381000</xdr:colOff>
      <xdr:row>25</xdr:row>
      <xdr:rowOff>28575</xdr:rowOff>
    </xdr:from>
    <xdr:to>
      <xdr:col>20</xdr:col>
      <xdr:colOff>361950</xdr:colOff>
      <xdr:row>29</xdr:row>
      <xdr:rowOff>95250</xdr:rowOff>
    </xdr:to>
    <xdr:grpSp>
      <xdr:nvGrpSpPr>
        <xdr:cNvPr id="210" name="Group 35"/>
        <xdr:cNvGrpSpPr>
          <a:grpSpLocks noChangeAspect="1"/>
        </xdr:cNvGrpSpPr>
      </xdr:nvGrpSpPr>
      <xdr:grpSpPr>
        <a:xfrm>
          <a:off x="21564600" y="456247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211" name="AutoShape 3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3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3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AutoShape 3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48</xdr:row>
      <xdr:rowOff>0</xdr:rowOff>
    </xdr:from>
    <xdr:to>
      <xdr:col>12</xdr:col>
      <xdr:colOff>47625</xdr:colOff>
      <xdr:row>55</xdr:row>
      <xdr:rowOff>114300</xdr:rowOff>
    </xdr:to>
    <xdr:sp>
      <xdr:nvSpPr>
        <xdr:cNvPr id="215" name="Line 224"/>
        <xdr:cNvSpPr>
          <a:spLocks/>
        </xdr:cNvSpPr>
      </xdr:nvSpPr>
      <xdr:spPr>
        <a:xfrm>
          <a:off x="12963525" y="8972550"/>
          <a:ext cx="0" cy="1695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48</xdr:row>
      <xdr:rowOff>28575</xdr:rowOff>
    </xdr:from>
    <xdr:to>
      <xdr:col>12</xdr:col>
      <xdr:colOff>76200</xdr:colOff>
      <xdr:row>48</xdr:row>
      <xdr:rowOff>28575</xdr:rowOff>
    </xdr:to>
    <xdr:sp>
      <xdr:nvSpPr>
        <xdr:cNvPr id="216" name="Line 225"/>
        <xdr:cNvSpPr>
          <a:spLocks/>
        </xdr:cNvSpPr>
      </xdr:nvSpPr>
      <xdr:spPr>
        <a:xfrm flipH="1">
          <a:off x="9029700" y="90011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55</xdr:row>
      <xdr:rowOff>76200</xdr:rowOff>
    </xdr:from>
    <xdr:to>
      <xdr:col>15</xdr:col>
      <xdr:colOff>447675</xdr:colOff>
      <xdr:row>55</xdr:row>
      <xdr:rowOff>76200</xdr:rowOff>
    </xdr:to>
    <xdr:sp>
      <xdr:nvSpPr>
        <xdr:cNvPr id="217" name="Line 226"/>
        <xdr:cNvSpPr>
          <a:spLocks/>
        </xdr:cNvSpPr>
      </xdr:nvSpPr>
      <xdr:spPr>
        <a:xfrm flipH="1">
          <a:off x="12944475" y="10629900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428625</xdr:colOff>
      <xdr:row>47</xdr:row>
      <xdr:rowOff>190500</xdr:rowOff>
    </xdr:from>
    <xdr:to>
      <xdr:col>15</xdr:col>
      <xdr:colOff>428625</xdr:colOff>
      <xdr:row>55</xdr:row>
      <xdr:rowOff>76200</xdr:rowOff>
    </xdr:to>
    <xdr:sp>
      <xdr:nvSpPr>
        <xdr:cNvPr id="218" name="Line 227"/>
        <xdr:cNvSpPr>
          <a:spLocks/>
        </xdr:cNvSpPr>
      </xdr:nvSpPr>
      <xdr:spPr>
        <a:xfrm>
          <a:off x="16887825" y="8743950"/>
          <a:ext cx="0" cy="1885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409575</xdr:colOff>
      <xdr:row>47</xdr:row>
      <xdr:rowOff>219075</xdr:rowOff>
    </xdr:from>
    <xdr:to>
      <xdr:col>18</xdr:col>
      <xdr:colOff>828675</xdr:colOff>
      <xdr:row>47</xdr:row>
      <xdr:rowOff>219075</xdr:rowOff>
    </xdr:to>
    <xdr:sp>
      <xdr:nvSpPr>
        <xdr:cNvPr id="219" name="Line 228"/>
        <xdr:cNvSpPr>
          <a:spLocks/>
        </xdr:cNvSpPr>
      </xdr:nvSpPr>
      <xdr:spPr>
        <a:xfrm flipH="1">
          <a:off x="16868775" y="8772525"/>
          <a:ext cx="39624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981075</xdr:colOff>
      <xdr:row>38</xdr:row>
      <xdr:rowOff>76200</xdr:rowOff>
    </xdr:from>
    <xdr:to>
      <xdr:col>5</xdr:col>
      <xdr:colOff>704850</xdr:colOff>
      <xdr:row>44</xdr:row>
      <xdr:rowOff>142875</xdr:rowOff>
    </xdr:to>
    <xdr:grpSp>
      <xdr:nvGrpSpPr>
        <xdr:cNvPr id="220" name="Group 236"/>
        <xdr:cNvGrpSpPr>
          <a:grpSpLocks/>
        </xdr:cNvGrpSpPr>
      </xdr:nvGrpSpPr>
      <xdr:grpSpPr>
        <a:xfrm>
          <a:off x="3267075" y="6715125"/>
          <a:ext cx="2085975" cy="1238250"/>
          <a:chOff x="1315" y="462"/>
          <a:chExt cx="219" cy="130"/>
        </a:xfrm>
        <a:solidFill>
          <a:srgbClr val="FFFFFF"/>
        </a:solidFill>
      </xdr:grpSpPr>
      <xdr:sp>
        <xdr:nvSpPr>
          <xdr:cNvPr id="221" name="AutoShape 2"/>
          <xdr:cNvSpPr>
            <a:spLocks noChangeAspect="1"/>
          </xdr:cNvSpPr>
        </xdr:nvSpPr>
        <xdr:spPr>
          <a:xfrm>
            <a:off x="1315" y="462"/>
            <a:ext cx="219" cy="130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Box 232"/>
          <xdr:cNvSpPr txBox="1">
            <a:spLocks noChangeArrowheads="1"/>
          </xdr:cNvSpPr>
        </xdr:nvSpPr>
        <xdr:spPr>
          <a:xfrm>
            <a:off x="1411" y="508"/>
            <a:ext cx="38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5</xdr:col>
      <xdr:colOff>1076325</xdr:colOff>
      <xdr:row>38</xdr:row>
      <xdr:rowOff>28575</xdr:rowOff>
    </xdr:from>
    <xdr:to>
      <xdr:col>7</xdr:col>
      <xdr:colOff>1028700</xdr:colOff>
      <xdr:row>44</xdr:row>
      <xdr:rowOff>228600</xdr:rowOff>
    </xdr:to>
    <xdr:grpSp>
      <xdr:nvGrpSpPr>
        <xdr:cNvPr id="223" name="Group 235"/>
        <xdr:cNvGrpSpPr>
          <a:grpSpLocks/>
        </xdr:cNvGrpSpPr>
      </xdr:nvGrpSpPr>
      <xdr:grpSpPr>
        <a:xfrm>
          <a:off x="5724525" y="6667500"/>
          <a:ext cx="2314575" cy="1371600"/>
          <a:chOff x="1573" y="457"/>
          <a:chExt cx="243" cy="144"/>
        </a:xfrm>
        <a:solidFill>
          <a:srgbClr val="FFFFFF"/>
        </a:solidFill>
      </xdr:grpSpPr>
      <xdr:sp>
        <xdr:nvSpPr>
          <xdr:cNvPr id="224" name="AutoShape 2"/>
          <xdr:cNvSpPr>
            <a:spLocks noChangeAspect="1"/>
          </xdr:cNvSpPr>
        </xdr:nvSpPr>
        <xdr:spPr>
          <a:xfrm>
            <a:off x="1573" y="457"/>
            <a:ext cx="243" cy="144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TextBox 233"/>
          <xdr:cNvSpPr txBox="1">
            <a:spLocks noChangeArrowheads="1"/>
          </xdr:cNvSpPr>
        </xdr:nvSpPr>
        <xdr:spPr>
          <a:xfrm>
            <a:off x="1667" y="508"/>
            <a:ext cx="37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5</xdr:col>
      <xdr:colOff>266700</xdr:colOff>
      <xdr:row>50</xdr:row>
      <xdr:rowOff>123825</xdr:rowOff>
    </xdr:from>
    <xdr:to>
      <xdr:col>6</xdr:col>
      <xdr:colOff>1095375</xdr:colOff>
      <xdr:row>55</xdr:row>
      <xdr:rowOff>114300</xdr:rowOff>
    </xdr:to>
    <xdr:grpSp>
      <xdr:nvGrpSpPr>
        <xdr:cNvPr id="226" name="Group 237"/>
        <xdr:cNvGrpSpPr>
          <a:grpSpLocks/>
        </xdr:cNvGrpSpPr>
      </xdr:nvGrpSpPr>
      <xdr:grpSpPr>
        <a:xfrm>
          <a:off x="4914900" y="9477375"/>
          <a:ext cx="2009775" cy="1190625"/>
          <a:chOff x="1488" y="751"/>
          <a:chExt cx="211" cy="125"/>
        </a:xfrm>
        <a:solidFill>
          <a:srgbClr val="FFFFFF"/>
        </a:solidFill>
      </xdr:grpSpPr>
      <xdr:sp>
        <xdr:nvSpPr>
          <xdr:cNvPr id="227" name="AutoShape 2"/>
          <xdr:cNvSpPr>
            <a:spLocks noChangeAspect="1"/>
          </xdr:cNvSpPr>
        </xdr:nvSpPr>
        <xdr:spPr>
          <a:xfrm>
            <a:off x="1488" y="751"/>
            <a:ext cx="211" cy="125"/>
          </a:xfrm>
          <a:prstGeom prst="irregularSeal2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Box 234"/>
          <xdr:cNvSpPr txBox="1">
            <a:spLocks noChangeArrowheads="1"/>
          </xdr:cNvSpPr>
        </xdr:nvSpPr>
        <xdr:spPr>
          <a:xfrm>
            <a:off x="1565" y="791"/>
            <a:ext cx="37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942975</xdr:colOff>
      <xdr:row>27</xdr:row>
      <xdr:rowOff>104775</xdr:rowOff>
    </xdr:to>
    <xdr:sp>
      <xdr:nvSpPr>
        <xdr:cNvPr id="229" name="AutoShape 109"/>
        <xdr:cNvSpPr>
          <a:spLocks noChangeAspect="1"/>
        </xdr:cNvSpPr>
      </xdr:nvSpPr>
      <xdr:spPr>
        <a:xfrm flipH="1">
          <a:off x="16459200" y="4371975"/>
          <a:ext cx="942975" cy="5905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904875</xdr:colOff>
      <xdr:row>26</xdr:row>
      <xdr:rowOff>76200</xdr:rowOff>
    </xdr:from>
    <xdr:to>
      <xdr:col>16</xdr:col>
      <xdr:colOff>904875</xdr:colOff>
      <xdr:row>30</xdr:row>
      <xdr:rowOff>76200</xdr:rowOff>
    </xdr:to>
    <xdr:sp>
      <xdr:nvSpPr>
        <xdr:cNvPr id="230" name="Line 239"/>
        <xdr:cNvSpPr>
          <a:spLocks/>
        </xdr:cNvSpPr>
      </xdr:nvSpPr>
      <xdr:spPr>
        <a:xfrm flipV="1">
          <a:off x="18545175" y="47720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1028700</xdr:colOff>
      <xdr:row>26</xdr:row>
      <xdr:rowOff>76200</xdr:rowOff>
    </xdr:from>
    <xdr:to>
      <xdr:col>16</xdr:col>
      <xdr:colOff>904875</xdr:colOff>
      <xdr:row>26</xdr:row>
      <xdr:rowOff>76200</xdr:rowOff>
    </xdr:to>
    <xdr:sp>
      <xdr:nvSpPr>
        <xdr:cNvPr id="231" name="Line 240"/>
        <xdr:cNvSpPr>
          <a:spLocks/>
        </xdr:cNvSpPr>
      </xdr:nvSpPr>
      <xdr:spPr>
        <a:xfrm flipH="1">
          <a:off x="17487900" y="47720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26</xdr:row>
      <xdr:rowOff>0</xdr:rowOff>
    </xdr:from>
    <xdr:to>
      <xdr:col>14</xdr:col>
      <xdr:colOff>1047750</xdr:colOff>
      <xdr:row>26</xdr:row>
      <xdr:rowOff>0</xdr:rowOff>
    </xdr:to>
    <xdr:sp>
      <xdr:nvSpPr>
        <xdr:cNvPr id="232" name="Line 241"/>
        <xdr:cNvSpPr>
          <a:spLocks/>
        </xdr:cNvSpPr>
      </xdr:nvSpPr>
      <xdr:spPr>
        <a:xfrm flipH="1">
          <a:off x="15306675" y="46958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1171575</xdr:colOff>
      <xdr:row>25</xdr:row>
      <xdr:rowOff>142875</xdr:rowOff>
    </xdr:from>
    <xdr:to>
      <xdr:col>13</xdr:col>
      <xdr:colOff>1171575</xdr:colOff>
      <xdr:row>30</xdr:row>
      <xdr:rowOff>28575</xdr:rowOff>
    </xdr:to>
    <xdr:sp>
      <xdr:nvSpPr>
        <xdr:cNvPr id="233" name="Line 242"/>
        <xdr:cNvSpPr>
          <a:spLocks/>
        </xdr:cNvSpPr>
      </xdr:nvSpPr>
      <xdr:spPr>
        <a:xfrm>
          <a:off x="15268575" y="46767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21</xdr:row>
      <xdr:rowOff>95250</xdr:rowOff>
    </xdr:from>
    <xdr:to>
      <xdr:col>11</xdr:col>
      <xdr:colOff>447675</xdr:colOff>
      <xdr:row>24</xdr:row>
      <xdr:rowOff>152400</xdr:rowOff>
    </xdr:to>
    <xdr:grpSp>
      <xdr:nvGrpSpPr>
        <xdr:cNvPr id="234" name="Group 83"/>
        <xdr:cNvGrpSpPr>
          <a:grpSpLocks noChangeAspect="1"/>
        </xdr:cNvGrpSpPr>
      </xdr:nvGrpSpPr>
      <xdr:grpSpPr>
        <a:xfrm>
          <a:off x="11811000" y="3981450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235" name="Line 84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85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86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7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8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857250</xdr:colOff>
      <xdr:row>23</xdr:row>
      <xdr:rowOff>123825</xdr:rowOff>
    </xdr:from>
    <xdr:to>
      <xdr:col>10</xdr:col>
      <xdr:colOff>361950</xdr:colOff>
      <xdr:row>26</xdr:row>
      <xdr:rowOff>66675</xdr:rowOff>
    </xdr:to>
    <xdr:sp>
      <xdr:nvSpPr>
        <xdr:cNvPr id="240" name="AutoShape 109"/>
        <xdr:cNvSpPr>
          <a:spLocks noChangeAspect="1"/>
        </xdr:cNvSpPr>
      </xdr:nvSpPr>
      <xdr:spPr>
        <a:xfrm flipH="1">
          <a:off x="10229850" y="4333875"/>
          <a:ext cx="685800" cy="42862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26</xdr:row>
      <xdr:rowOff>47625</xdr:rowOff>
    </xdr:from>
    <xdr:to>
      <xdr:col>9</xdr:col>
      <xdr:colOff>1095375</xdr:colOff>
      <xdr:row>30</xdr:row>
      <xdr:rowOff>0</xdr:rowOff>
    </xdr:to>
    <xdr:sp>
      <xdr:nvSpPr>
        <xdr:cNvPr id="241" name="Line 252"/>
        <xdr:cNvSpPr>
          <a:spLocks/>
        </xdr:cNvSpPr>
      </xdr:nvSpPr>
      <xdr:spPr>
        <a:xfrm flipV="1">
          <a:off x="10020300" y="4743450"/>
          <a:ext cx="4476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23</xdr:row>
      <xdr:rowOff>76200</xdr:rowOff>
    </xdr:from>
    <xdr:to>
      <xdr:col>11</xdr:col>
      <xdr:colOff>0</xdr:colOff>
      <xdr:row>25</xdr:row>
      <xdr:rowOff>76200</xdr:rowOff>
    </xdr:to>
    <xdr:sp>
      <xdr:nvSpPr>
        <xdr:cNvPr id="242" name="Line 253"/>
        <xdr:cNvSpPr>
          <a:spLocks/>
        </xdr:cNvSpPr>
      </xdr:nvSpPr>
      <xdr:spPr>
        <a:xfrm flipV="1">
          <a:off x="10915650" y="428625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19</xdr:row>
      <xdr:rowOff>19050</xdr:rowOff>
    </xdr:from>
    <xdr:to>
      <xdr:col>2</xdr:col>
      <xdr:colOff>2857500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247650" y="3609975"/>
        <a:ext cx="40576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7</xdr:row>
      <xdr:rowOff>76200</xdr:rowOff>
    </xdr:from>
    <xdr:to>
      <xdr:col>6</xdr:col>
      <xdr:colOff>600075</xdr:colOff>
      <xdr:row>10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4714875" y="1209675"/>
          <a:ext cx="457200" cy="419100"/>
          <a:chOff x="495" y="144"/>
          <a:chExt cx="48" cy="44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495" y="144"/>
            <a:ext cx="48" cy="44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spect="1" noChangeArrowheads="1"/>
          </xdr:cNvSpPr>
        </xdr:nvSpPr>
        <xdr:spPr>
          <a:xfrm>
            <a:off x="512" y="160"/>
            <a:ext cx="1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590550</xdr:colOff>
      <xdr:row>4</xdr:row>
      <xdr:rowOff>76200</xdr:rowOff>
    </xdr:to>
    <xdr:sp>
      <xdr:nvSpPr>
        <xdr:cNvPr id="4" name="AutoShape 4"/>
        <xdr:cNvSpPr>
          <a:spLocks noChangeAspect="1"/>
        </xdr:cNvSpPr>
      </xdr:nvSpPr>
      <xdr:spPr>
        <a:xfrm>
          <a:off x="4076700" y="276225"/>
          <a:ext cx="323850" cy="447675"/>
        </a:xfrm>
        <a:prstGeom prst="curved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285750</xdr:colOff>
      <xdr:row>7</xdr:row>
      <xdr:rowOff>114300</xdr:rowOff>
    </xdr:from>
    <xdr:to>
      <xdr:col>5</xdr:col>
      <xdr:colOff>742950</xdr:colOff>
      <xdr:row>10</xdr:row>
      <xdr:rowOff>19050</xdr:rowOff>
    </xdr:to>
    <xdr:sp>
      <xdr:nvSpPr>
        <xdr:cNvPr id="5" name="AutoShape 5"/>
        <xdr:cNvSpPr>
          <a:spLocks noChangeAspect="1"/>
        </xdr:cNvSpPr>
      </xdr:nvSpPr>
      <xdr:spPr>
        <a:xfrm>
          <a:off x="4095750" y="1247775"/>
          <a:ext cx="457200" cy="390525"/>
        </a:xfrm>
        <a:prstGeom prst="flowChartMerg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0</xdr:row>
      <xdr:rowOff>9525</xdr:rowOff>
    </xdr:from>
    <xdr:to>
      <xdr:col>6</xdr:col>
      <xdr:colOff>476250</xdr:colOff>
      <xdr:row>6</xdr:row>
      <xdr:rowOff>9525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4705350" y="9525"/>
          <a:ext cx="342900" cy="971550"/>
          <a:chOff x="512" y="17"/>
          <a:chExt cx="36" cy="102"/>
        </a:xfrm>
        <a:solidFill>
          <a:srgbClr val="FFFFFF"/>
        </a:solidFill>
      </xdr:grpSpPr>
      <xdr:sp>
        <xdr:nvSpPr>
          <xdr:cNvPr id="7" name="Line 7"/>
          <xdr:cNvSpPr>
            <a:spLocks noChangeAspect="1"/>
          </xdr:cNvSpPr>
        </xdr:nvSpPr>
        <xdr:spPr>
          <a:xfrm>
            <a:off x="512" y="17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 noChangeAspect="1"/>
          </xdr:cNvSpPr>
        </xdr:nvSpPr>
        <xdr:spPr>
          <a:xfrm>
            <a:off x="512" y="119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 noChangeAspect="1"/>
          </xdr:cNvSpPr>
        </xdr:nvSpPr>
        <xdr:spPr>
          <a:xfrm>
            <a:off x="548" y="17"/>
            <a:ext cx="0" cy="10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 noChangeAspect="1"/>
          </xdr:cNvSpPr>
        </xdr:nvSpPr>
        <xdr:spPr>
          <a:xfrm>
            <a:off x="512" y="51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 noChangeAspect="1"/>
          </xdr:cNvSpPr>
        </xdr:nvSpPr>
        <xdr:spPr>
          <a:xfrm>
            <a:off x="512" y="85"/>
            <a:ext cx="3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247650</xdr:colOff>
      <xdr:row>4</xdr:row>
      <xdr:rowOff>19050</xdr:rowOff>
    </xdr:from>
    <xdr:to>
      <xdr:col>2</xdr:col>
      <xdr:colOff>581025</xdr:colOff>
      <xdr:row>6</xdr:row>
      <xdr:rowOff>123825</xdr:rowOff>
    </xdr:to>
    <xdr:sp>
      <xdr:nvSpPr>
        <xdr:cNvPr id="12" name="Rectangle 12"/>
        <xdr:cNvSpPr>
          <a:spLocks noChangeAspect="1"/>
        </xdr:cNvSpPr>
      </xdr:nvSpPr>
      <xdr:spPr>
        <a:xfrm>
          <a:off x="1009650" y="666750"/>
          <a:ext cx="10953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0</xdr:row>
      <xdr:rowOff>57150</xdr:rowOff>
    </xdr:from>
    <xdr:to>
      <xdr:col>8</xdr:col>
      <xdr:colOff>390525</xdr:colOff>
      <xdr:row>2</xdr:row>
      <xdr:rowOff>19050</xdr:rowOff>
    </xdr:to>
    <xdr:sp>
      <xdr:nvSpPr>
        <xdr:cNvPr id="13" name="AutoShape 13" descr="Wide upward diagonal"/>
        <xdr:cNvSpPr>
          <a:spLocks noChangeAspect="1"/>
        </xdr:cNvSpPr>
      </xdr:nvSpPr>
      <xdr:spPr>
        <a:xfrm flipH="1">
          <a:off x="6029325" y="57150"/>
          <a:ext cx="457200" cy="28575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2</xdr:row>
      <xdr:rowOff>142875</xdr:rowOff>
    </xdr:from>
    <xdr:to>
      <xdr:col>9</xdr:col>
      <xdr:colOff>238125</xdr:colOff>
      <xdr:row>5</xdr:row>
      <xdr:rowOff>114300</xdr:rowOff>
    </xdr:to>
    <xdr:sp>
      <xdr:nvSpPr>
        <xdr:cNvPr id="14" name="AutoShape 14"/>
        <xdr:cNvSpPr>
          <a:spLocks noChangeAspect="1"/>
        </xdr:cNvSpPr>
      </xdr:nvSpPr>
      <xdr:spPr>
        <a:xfrm rot="16200000" flipH="1">
          <a:off x="6810375" y="466725"/>
          <a:ext cx="285750" cy="45720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28575</xdr:rowOff>
    </xdr:from>
    <xdr:to>
      <xdr:col>7</xdr:col>
      <xdr:colOff>409575</xdr:colOff>
      <xdr:row>3</xdr:row>
      <xdr:rowOff>85725</xdr:rowOff>
    </xdr:to>
    <xdr:grpSp>
      <xdr:nvGrpSpPr>
        <xdr:cNvPr id="15" name="Group 15"/>
        <xdr:cNvGrpSpPr>
          <a:grpSpLocks noChangeAspect="1"/>
        </xdr:cNvGrpSpPr>
      </xdr:nvGrpSpPr>
      <xdr:grpSpPr>
        <a:xfrm>
          <a:off x="5372100" y="28575"/>
          <a:ext cx="371475" cy="542925"/>
          <a:chOff x="691" y="204"/>
          <a:chExt cx="39" cy="57"/>
        </a:xfrm>
        <a:solidFill>
          <a:srgbClr val="FFFFFF"/>
        </a:solidFill>
      </xdr:grpSpPr>
      <xdr:sp>
        <xdr:nvSpPr>
          <xdr:cNvPr id="16" name="Line 16"/>
          <xdr:cNvSpPr>
            <a:spLocks noChangeAspect="1"/>
          </xdr:cNvSpPr>
        </xdr:nvSpPr>
        <xdr:spPr>
          <a:xfrm>
            <a:off x="691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 noChangeAspect="1"/>
          </xdr:cNvSpPr>
        </xdr:nvSpPr>
        <xdr:spPr>
          <a:xfrm>
            <a:off x="691" y="238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 noChangeAspect="1"/>
          </xdr:cNvSpPr>
        </xdr:nvSpPr>
        <xdr:spPr>
          <a:xfrm flipV="1">
            <a:off x="730" y="204"/>
            <a:ext cx="0" cy="3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 noChangeAspect="1"/>
          </xdr:cNvSpPr>
        </xdr:nvSpPr>
        <xdr:spPr>
          <a:xfrm>
            <a:off x="711" y="238"/>
            <a:ext cx="0" cy="2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"/>
          <xdr:cNvSpPr>
            <a:spLocks noChangeAspect="1"/>
          </xdr:cNvSpPr>
        </xdr:nvSpPr>
        <xdr:spPr>
          <a:xfrm>
            <a:off x="691" y="261"/>
            <a:ext cx="3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2</xdr:row>
      <xdr:rowOff>142875</xdr:rowOff>
    </xdr:from>
    <xdr:to>
      <xdr:col>8</xdr:col>
      <xdr:colOff>257175</xdr:colOff>
      <xdr:row>5</xdr:row>
      <xdr:rowOff>114300</xdr:rowOff>
    </xdr:to>
    <xdr:sp>
      <xdr:nvSpPr>
        <xdr:cNvPr id="21" name="AutoShape 21" descr="Wide upward diagonal"/>
        <xdr:cNvSpPr>
          <a:spLocks noChangeAspect="1"/>
        </xdr:cNvSpPr>
      </xdr:nvSpPr>
      <xdr:spPr>
        <a:xfrm rot="16200000" flipH="1">
          <a:off x="6067425" y="466725"/>
          <a:ext cx="285750" cy="457200"/>
        </a:xfrm>
        <a:prstGeom prst="flowChartPunchedCard">
          <a:avLst/>
        </a:prstGeom>
        <a:pattFill prst="wd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15</xdr:row>
      <xdr:rowOff>38100</xdr:rowOff>
    </xdr:from>
    <xdr:to>
      <xdr:col>6</xdr:col>
      <xdr:colOff>542925</xdr:colOff>
      <xdr:row>16</xdr:row>
      <xdr:rowOff>104775</xdr:rowOff>
    </xdr:to>
    <xdr:grpSp>
      <xdr:nvGrpSpPr>
        <xdr:cNvPr id="22" name="Group 22"/>
        <xdr:cNvGrpSpPr>
          <a:grpSpLocks noChangeAspect="1"/>
        </xdr:cNvGrpSpPr>
      </xdr:nvGrpSpPr>
      <xdr:grpSpPr>
        <a:xfrm>
          <a:off x="4495800" y="2466975"/>
          <a:ext cx="619125" cy="228600"/>
          <a:chOff x="554" y="237"/>
          <a:chExt cx="65" cy="24"/>
        </a:xfrm>
        <a:solidFill>
          <a:srgbClr val="FFFFFF"/>
        </a:solidFill>
      </xdr:grpSpPr>
      <xdr:sp>
        <xdr:nvSpPr>
          <xdr:cNvPr id="23" name="Rectangle 23"/>
          <xdr:cNvSpPr>
            <a:spLocks noChangeAspect="1"/>
          </xdr:cNvSpPr>
        </xdr:nvSpPr>
        <xdr:spPr>
          <a:xfrm>
            <a:off x="554" y="237"/>
            <a:ext cx="65" cy="2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spect="1" noChangeArrowheads="1"/>
          </xdr:cNvSpPr>
        </xdr:nvSpPr>
        <xdr:spPr>
          <a:xfrm>
            <a:off x="566" y="241"/>
            <a:ext cx="4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XOXO</a:t>
            </a:r>
          </a:p>
        </xdr:txBody>
      </xdr:sp>
    </xdr:grpSp>
    <xdr:clientData/>
  </xdr:twoCellAnchor>
  <xdr:twoCellAnchor>
    <xdr:from>
      <xdr:col>7</xdr:col>
      <xdr:colOff>714375</xdr:colOff>
      <xdr:row>6</xdr:row>
      <xdr:rowOff>123825</xdr:rowOff>
    </xdr:from>
    <xdr:to>
      <xdr:col>9</xdr:col>
      <xdr:colOff>352425</xdr:colOff>
      <xdr:row>9</xdr:row>
      <xdr:rowOff>28575</xdr:rowOff>
    </xdr:to>
    <xdr:grpSp>
      <xdr:nvGrpSpPr>
        <xdr:cNvPr id="25" name="Group 25"/>
        <xdr:cNvGrpSpPr>
          <a:grpSpLocks noChangeAspect="1"/>
        </xdr:cNvGrpSpPr>
      </xdr:nvGrpSpPr>
      <xdr:grpSpPr>
        <a:xfrm>
          <a:off x="6048375" y="1095375"/>
          <a:ext cx="1162050" cy="390525"/>
          <a:chOff x="597" y="273"/>
          <a:chExt cx="122" cy="41"/>
        </a:xfrm>
        <a:solidFill>
          <a:srgbClr val="FFFFFF"/>
        </a:solidFill>
      </xdr:grpSpPr>
      <xdr:sp>
        <xdr:nvSpPr>
          <xdr:cNvPr id="26" name="AutoShape 26"/>
          <xdr:cNvSpPr>
            <a:spLocks noChangeAspect="1"/>
          </xdr:cNvSpPr>
        </xdr:nvSpPr>
        <xdr:spPr>
          <a:xfrm flipH="1">
            <a:off x="671" y="284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 noChangeAspect="1"/>
          </xdr:cNvSpPr>
        </xdr:nvSpPr>
        <xdr:spPr>
          <a:xfrm flipH="1">
            <a:off x="636" y="279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 noChangeAspect="1"/>
          </xdr:cNvSpPr>
        </xdr:nvSpPr>
        <xdr:spPr>
          <a:xfrm flipH="1">
            <a:off x="597" y="273"/>
            <a:ext cx="48" cy="30"/>
          </a:xfrm>
          <a:prstGeom prst="flowChartPunchedCard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571500</xdr:colOff>
      <xdr:row>12</xdr:row>
      <xdr:rowOff>133350</xdr:rowOff>
    </xdr:from>
    <xdr:to>
      <xdr:col>7</xdr:col>
      <xdr:colOff>47625</xdr:colOff>
      <xdr:row>14</xdr:row>
      <xdr:rowOff>0</xdr:rowOff>
    </xdr:to>
    <xdr:grpSp>
      <xdr:nvGrpSpPr>
        <xdr:cNvPr id="29" name="Group 29"/>
        <xdr:cNvGrpSpPr>
          <a:grpSpLocks noChangeAspect="1"/>
        </xdr:cNvGrpSpPr>
      </xdr:nvGrpSpPr>
      <xdr:grpSpPr>
        <a:xfrm>
          <a:off x="4381500" y="2076450"/>
          <a:ext cx="1000125" cy="190500"/>
          <a:chOff x="448" y="284"/>
          <a:chExt cx="105" cy="20"/>
        </a:xfrm>
        <a:solidFill>
          <a:srgbClr val="FFFFFF"/>
        </a:solidFill>
      </xdr:grpSpPr>
      <xdr:sp>
        <xdr:nvSpPr>
          <xdr:cNvPr id="30" name="Line 30"/>
          <xdr:cNvSpPr>
            <a:spLocks noChangeAspect="1"/>
          </xdr:cNvSpPr>
        </xdr:nvSpPr>
        <xdr:spPr>
          <a:xfrm>
            <a:off x="448" y="28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 noChangeAspect="1"/>
          </xdr:cNvSpPr>
        </xdr:nvSpPr>
        <xdr:spPr>
          <a:xfrm>
            <a:off x="448" y="304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 Box 32"/>
          <xdr:cNvSpPr txBox="1">
            <a:spLocks noChangeAspect="1" noChangeArrowheads="1"/>
          </xdr:cNvSpPr>
        </xdr:nvSpPr>
        <xdr:spPr>
          <a:xfrm>
            <a:off x="485" y="285"/>
            <a:ext cx="38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FIFO</a:t>
            </a:r>
          </a:p>
        </xdr:txBody>
      </xdr:sp>
    </xdr:grpSp>
    <xdr:clientData/>
  </xdr:twoCellAnchor>
  <xdr:twoCellAnchor>
    <xdr:from>
      <xdr:col>1</xdr:col>
      <xdr:colOff>38100</xdr:colOff>
      <xdr:row>8</xdr:row>
      <xdr:rowOff>133350</xdr:rowOff>
    </xdr:from>
    <xdr:to>
      <xdr:col>2</xdr:col>
      <xdr:colOff>752475</xdr:colOff>
      <xdr:row>14</xdr:row>
      <xdr:rowOff>38100</xdr:rowOff>
    </xdr:to>
    <xdr:sp>
      <xdr:nvSpPr>
        <xdr:cNvPr id="33" name="AutoShape 33"/>
        <xdr:cNvSpPr>
          <a:spLocks noChangeAspect="1"/>
        </xdr:cNvSpPr>
      </xdr:nvSpPr>
      <xdr:spPr>
        <a:xfrm>
          <a:off x="800100" y="1428750"/>
          <a:ext cx="1476375" cy="876300"/>
        </a:xfrm>
        <a:prstGeom prst="irregularSeal2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66675</xdr:rowOff>
    </xdr:from>
    <xdr:to>
      <xdr:col>12</xdr:col>
      <xdr:colOff>133350</xdr:colOff>
      <xdr:row>1</xdr:row>
      <xdr:rowOff>76200</xdr:rowOff>
    </xdr:to>
    <xdr:grpSp>
      <xdr:nvGrpSpPr>
        <xdr:cNvPr id="34" name="Group 34"/>
        <xdr:cNvGrpSpPr>
          <a:grpSpLocks noChangeAspect="1"/>
        </xdr:cNvGrpSpPr>
      </xdr:nvGrpSpPr>
      <xdr:grpSpPr>
        <a:xfrm>
          <a:off x="8048625" y="66675"/>
          <a:ext cx="1228725" cy="171450"/>
          <a:chOff x="737" y="353"/>
          <a:chExt cx="129" cy="18"/>
        </a:xfrm>
        <a:solidFill>
          <a:srgbClr val="FFFFFF"/>
        </a:solidFill>
      </xdr:grpSpPr>
      <xdr:sp>
        <xdr:nvSpPr>
          <xdr:cNvPr id="35" name="Rectangle 35"/>
          <xdr:cNvSpPr>
            <a:spLocks noChangeAspect="1"/>
          </xdr:cNvSpPr>
        </xdr:nvSpPr>
        <xdr:spPr>
          <a:xfrm>
            <a:off x="737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 noChangeAspect="1"/>
          </xdr:cNvSpPr>
        </xdr:nvSpPr>
        <xdr:spPr>
          <a:xfrm>
            <a:off x="749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 noChangeAspect="1"/>
          </xdr:cNvSpPr>
        </xdr:nvSpPr>
        <xdr:spPr>
          <a:xfrm>
            <a:off x="761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 noChangeAspect="1"/>
          </xdr:cNvSpPr>
        </xdr:nvSpPr>
        <xdr:spPr>
          <a:xfrm>
            <a:off x="773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 noChangeAspect="1"/>
          </xdr:cNvSpPr>
        </xdr:nvSpPr>
        <xdr:spPr>
          <a:xfrm>
            <a:off x="785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 noChangeAspect="1"/>
          </xdr:cNvSpPr>
        </xdr:nvSpPr>
        <xdr:spPr>
          <a:xfrm>
            <a:off x="797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 noChangeAspect="1"/>
          </xdr:cNvSpPr>
        </xdr:nvSpPr>
        <xdr:spPr>
          <a:xfrm>
            <a:off x="809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 noChangeAspect="1"/>
          </xdr:cNvSpPr>
        </xdr:nvSpPr>
        <xdr:spPr>
          <a:xfrm>
            <a:off x="821" y="356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 noChangeAspect="1"/>
          </xdr:cNvSpPr>
        </xdr:nvSpPr>
        <xdr:spPr>
          <a:xfrm>
            <a:off x="833" y="356"/>
            <a:ext cx="12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 noChangeAspect="1"/>
          </xdr:cNvSpPr>
        </xdr:nvSpPr>
        <xdr:spPr>
          <a:xfrm rot="5400000">
            <a:off x="846" y="353"/>
            <a:ext cx="18" cy="2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</xdr:colOff>
      <xdr:row>3</xdr:row>
      <xdr:rowOff>19050</xdr:rowOff>
    </xdr:from>
    <xdr:to>
      <xdr:col>12</xdr:col>
      <xdr:colOff>219075</xdr:colOff>
      <xdr:row>14</xdr:row>
      <xdr:rowOff>19050</xdr:rowOff>
    </xdr:to>
    <xdr:grpSp>
      <xdr:nvGrpSpPr>
        <xdr:cNvPr id="45" name="Group 45"/>
        <xdr:cNvGrpSpPr>
          <a:grpSpLocks/>
        </xdr:cNvGrpSpPr>
      </xdr:nvGrpSpPr>
      <xdr:grpSpPr>
        <a:xfrm rot="16200000">
          <a:off x="9172575" y="504825"/>
          <a:ext cx="190500" cy="1781175"/>
          <a:chOff x="253" y="328"/>
          <a:chExt cx="278" cy="18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21</xdr:row>
      <xdr:rowOff>123825</xdr:rowOff>
    </xdr:from>
    <xdr:to>
      <xdr:col>10</xdr:col>
      <xdr:colOff>533400</xdr:colOff>
      <xdr:row>21</xdr:row>
      <xdr:rowOff>133350</xdr:rowOff>
    </xdr:to>
    <xdr:sp>
      <xdr:nvSpPr>
        <xdr:cNvPr id="48" name="Line 48"/>
        <xdr:cNvSpPr>
          <a:spLocks/>
        </xdr:cNvSpPr>
      </xdr:nvSpPr>
      <xdr:spPr>
        <a:xfrm flipV="1">
          <a:off x="8143875" y="3524250"/>
          <a:ext cx="952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10</xdr:row>
      <xdr:rowOff>142875</xdr:rowOff>
    </xdr:from>
    <xdr:to>
      <xdr:col>10</xdr:col>
      <xdr:colOff>133350</xdr:colOff>
      <xdr:row>11</xdr:row>
      <xdr:rowOff>133350</xdr:rowOff>
    </xdr:to>
    <xdr:sp>
      <xdr:nvSpPr>
        <xdr:cNvPr id="49" name="Text Box 49"/>
        <xdr:cNvSpPr txBox="1">
          <a:spLocks noChangeAspect="1" noChangeArrowheads="1"/>
        </xdr:cNvSpPr>
      </xdr:nvSpPr>
      <xdr:spPr>
        <a:xfrm>
          <a:off x="6657975" y="176212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457200</xdr:colOff>
      <xdr:row>1</xdr:row>
      <xdr:rowOff>123825</xdr:rowOff>
    </xdr:to>
    <xdr:sp>
      <xdr:nvSpPr>
        <xdr:cNvPr id="50" name="AutoShape 50"/>
        <xdr:cNvSpPr>
          <a:spLocks noChangeAspect="1"/>
        </xdr:cNvSpPr>
      </xdr:nvSpPr>
      <xdr:spPr>
        <a:xfrm flipH="1">
          <a:off x="6858000" y="0"/>
          <a:ext cx="457200" cy="285750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10</xdr:row>
      <xdr:rowOff>114300</xdr:rowOff>
    </xdr:from>
    <xdr:to>
      <xdr:col>8</xdr:col>
      <xdr:colOff>476250</xdr:colOff>
      <xdr:row>11</xdr:row>
      <xdr:rowOff>104775</xdr:rowOff>
    </xdr:to>
    <xdr:sp>
      <xdr:nvSpPr>
        <xdr:cNvPr id="51" name="Text Box 51"/>
        <xdr:cNvSpPr txBox="1">
          <a:spLocks noChangeAspect="1" noChangeArrowheads="1"/>
        </xdr:cNvSpPr>
      </xdr:nvSpPr>
      <xdr:spPr>
        <a:xfrm>
          <a:off x="6248400" y="173355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## Box</a:t>
          </a:r>
        </a:p>
      </xdr:txBody>
    </xdr:sp>
    <xdr:clientData/>
  </xdr:twoCellAnchor>
  <xdr:twoCellAnchor>
    <xdr:from>
      <xdr:col>3</xdr:col>
      <xdr:colOff>323850</xdr:colOff>
      <xdr:row>0</xdr:row>
      <xdr:rowOff>95250</xdr:rowOff>
    </xdr:from>
    <xdr:to>
      <xdr:col>4</xdr:col>
      <xdr:colOff>581025</xdr:colOff>
      <xdr:row>5</xdr:row>
      <xdr:rowOff>47625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2609850" y="95250"/>
          <a:ext cx="1019175" cy="762000"/>
          <a:chOff x="318" y="169"/>
          <a:chExt cx="187" cy="103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V="1">
            <a:off x="318" y="170"/>
            <a:ext cx="64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 noChangeAspect="1"/>
          </xdr:cNvSpPr>
        </xdr:nvSpPr>
        <xdr:spPr>
          <a:xfrm>
            <a:off x="382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 noChangeAspect="1"/>
          </xdr:cNvSpPr>
        </xdr:nvSpPr>
        <xdr:spPr>
          <a:xfrm flipV="1">
            <a:off x="382" y="170"/>
            <a:ext cx="59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 noChangeAspect="1"/>
          </xdr:cNvSpPr>
        </xdr:nvSpPr>
        <xdr:spPr>
          <a:xfrm>
            <a:off x="441" y="170"/>
            <a:ext cx="0" cy="17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 noChangeAspect="1"/>
          </xdr:cNvSpPr>
        </xdr:nvSpPr>
        <xdr:spPr>
          <a:xfrm flipV="1">
            <a:off x="441" y="169"/>
            <a:ext cx="64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8"/>
          <xdr:cNvSpPr>
            <a:spLocks noChangeAspect="1"/>
          </xdr:cNvSpPr>
        </xdr:nvSpPr>
        <xdr:spPr>
          <a:xfrm>
            <a:off x="505" y="169"/>
            <a:ext cx="0" cy="1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9"/>
          <xdr:cNvSpPr>
            <a:spLocks noChangeAspect="1"/>
          </xdr:cNvSpPr>
        </xdr:nvSpPr>
        <xdr:spPr>
          <a:xfrm>
            <a:off x="318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 noChangeAspect="1"/>
          </xdr:cNvSpPr>
        </xdr:nvSpPr>
        <xdr:spPr>
          <a:xfrm>
            <a:off x="318" y="272"/>
            <a:ext cx="187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1"/>
          <xdr:cNvSpPr>
            <a:spLocks noChangeAspect="1"/>
          </xdr:cNvSpPr>
        </xdr:nvSpPr>
        <xdr:spPr>
          <a:xfrm>
            <a:off x="505" y="187"/>
            <a:ext cx="0" cy="8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219075</xdr:colOff>
      <xdr:row>3</xdr:row>
      <xdr:rowOff>0</xdr:rowOff>
    </xdr:from>
    <xdr:to>
      <xdr:col>11</xdr:col>
      <xdr:colOff>438150</xdr:colOff>
      <xdr:row>20</xdr:row>
      <xdr:rowOff>9525</xdr:rowOff>
    </xdr:to>
    <xdr:grpSp>
      <xdr:nvGrpSpPr>
        <xdr:cNvPr id="62" name="Group 62"/>
        <xdr:cNvGrpSpPr>
          <a:grpSpLocks/>
        </xdr:cNvGrpSpPr>
      </xdr:nvGrpSpPr>
      <xdr:grpSpPr>
        <a:xfrm rot="4800000">
          <a:off x="8601075" y="485775"/>
          <a:ext cx="219075" cy="2762250"/>
          <a:chOff x="253" y="328"/>
          <a:chExt cx="278" cy="18"/>
        </a:xfrm>
        <a:solidFill>
          <a:srgbClr val="FFFFFF"/>
        </a:solidFill>
      </xdr:grpSpPr>
      <xdr:sp>
        <xdr:nvSpPr>
          <xdr:cNvPr id="63" name="Rectangle 63"/>
          <xdr:cNvSpPr>
            <a:spLocks/>
          </xdr:cNvSpPr>
        </xdr:nvSpPr>
        <xdr:spPr>
          <a:xfrm>
            <a:off x="253" y="331"/>
            <a:ext cx="251" cy="1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 rot="5400000">
            <a:off x="508" y="325"/>
            <a:ext cx="18" cy="27"/>
          </a:xfrm>
          <a:prstGeom prst="triangl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342900</xdr:colOff>
      <xdr:row>7</xdr:row>
      <xdr:rowOff>95250</xdr:rowOff>
    </xdr:from>
    <xdr:to>
      <xdr:col>4</xdr:col>
      <xdr:colOff>742950</xdr:colOff>
      <xdr:row>12</xdr:row>
      <xdr:rowOff>0</xdr:rowOff>
    </xdr:to>
    <xdr:grpSp>
      <xdr:nvGrpSpPr>
        <xdr:cNvPr id="65" name="Group 65"/>
        <xdr:cNvGrpSpPr>
          <a:grpSpLocks noChangeAspect="1"/>
        </xdr:cNvGrpSpPr>
      </xdr:nvGrpSpPr>
      <xdr:grpSpPr>
        <a:xfrm>
          <a:off x="2628900" y="1228725"/>
          <a:ext cx="1162050" cy="714375"/>
          <a:chOff x="792" y="479"/>
          <a:chExt cx="122" cy="75"/>
        </a:xfrm>
        <a:solidFill>
          <a:srgbClr val="FFFFFF"/>
        </a:solidFill>
      </xdr:grpSpPr>
      <xdr:sp>
        <xdr:nvSpPr>
          <xdr:cNvPr id="66" name="AutoShape 66"/>
          <xdr:cNvSpPr>
            <a:spLocks noChangeAspect="1"/>
          </xdr:cNvSpPr>
        </xdr:nvSpPr>
        <xdr:spPr>
          <a:xfrm>
            <a:off x="79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792" y="479"/>
            <a:ext cx="89" cy="5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 noChangeAspect="1"/>
          </xdr:cNvSpPr>
        </xdr:nvSpPr>
        <xdr:spPr>
          <a:xfrm>
            <a:off x="881" y="507"/>
            <a:ext cx="33" cy="28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 noChangeAspect="1"/>
          </xdr:cNvSpPr>
        </xdr:nvSpPr>
        <xdr:spPr>
          <a:xfrm>
            <a:off x="887" y="535"/>
            <a:ext cx="21" cy="19"/>
          </a:xfrm>
          <a:prstGeom prst="flowChartConnector">
            <a:avLst/>
          </a:pr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23</xdr:row>
      <xdr:rowOff>152400</xdr:rowOff>
    </xdr:from>
    <xdr:to>
      <xdr:col>2</xdr:col>
      <xdr:colOff>523875</xdr:colOff>
      <xdr:row>29</xdr:row>
      <xdr:rowOff>152400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876300" y="3876675"/>
          <a:ext cx="1171575" cy="971550"/>
          <a:chOff x="318" y="136"/>
          <a:chExt cx="123" cy="102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318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 noChangeAspect="1"/>
          </xdr:cNvSpPr>
        </xdr:nvSpPr>
        <xdr:spPr>
          <a:xfrm>
            <a:off x="318" y="136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 noChangeAspect="1"/>
          </xdr:cNvSpPr>
        </xdr:nvSpPr>
        <xdr:spPr>
          <a:xfrm>
            <a:off x="441" y="136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 noChangeAspect="1"/>
          </xdr:cNvSpPr>
        </xdr:nvSpPr>
        <xdr:spPr>
          <a:xfrm>
            <a:off x="318" y="153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 noChangeAspect="1"/>
          </xdr:cNvSpPr>
        </xdr:nvSpPr>
        <xdr:spPr>
          <a:xfrm>
            <a:off x="318" y="170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6"/>
          <xdr:cNvSpPr>
            <a:spLocks noChangeAspect="1"/>
          </xdr:cNvSpPr>
        </xdr:nvSpPr>
        <xdr:spPr>
          <a:xfrm>
            <a:off x="318" y="187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7"/>
          <xdr:cNvSpPr>
            <a:spLocks noChangeAspect="1"/>
          </xdr:cNvSpPr>
        </xdr:nvSpPr>
        <xdr:spPr>
          <a:xfrm>
            <a:off x="318" y="204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8"/>
          <xdr:cNvSpPr>
            <a:spLocks noChangeAspect="1"/>
          </xdr:cNvSpPr>
        </xdr:nvSpPr>
        <xdr:spPr>
          <a:xfrm>
            <a:off x="318" y="221"/>
            <a:ext cx="1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16</xdr:row>
      <xdr:rowOff>19050</xdr:rowOff>
    </xdr:from>
    <xdr:to>
      <xdr:col>2</xdr:col>
      <xdr:colOff>514350</xdr:colOff>
      <xdr:row>22</xdr:row>
      <xdr:rowOff>19050</xdr:rowOff>
    </xdr:to>
    <xdr:grpSp>
      <xdr:nvGrpSpPr>
        <xdr:cNvPr id="79" name="Group 79"/>
        <xdr:cNvGrpSpPr>
          <a:grpSpLocks noChangeAspect="1"/>
        </xdr:cNvGrpSpPr>
      </xdr:nvGrpSpPr>
      <xdr:grpSpPr>
        <a:xfrm>
          <a:off x="904875" y="2609850"/>
          <a:ext cx="1133475" cy="971550"/>
          <a:chOff x="256" y="255"/>
          <a:chExt cx="128" cy="102"/>
        </a:xfrm>
        <a:solidFill>
          <a:srgbClr val="FFFFFF"/>
        </a:solidFill>
      </xdr:grpSpPr>
      <xdr:sp>
        <xdr:nvSpPr>
          <xdr:cNvPr id="80" name="Rectangle 80"/>
          <xdr:cNvSpPr>
            <a:spLocks noChangeAspect="1"/>
          </xdr:cNvSpPr>
        </xdr:nvSpPr>
        <xdr:spPr>
          <a:xfrm>
            <a:off x="256" y="255"/>
            <a:ext cx="128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1"/>
          <xdr:cNvSpPr>
            <a:spLocks noChangeAspect="1"/>
          </xdr:cNvSpPr>
        </xdr:nvSpPr>
        <xdr:spPr>
          <a:xfrm>
            <a:off x="256" y="272"/>
            <a:ext cx="128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31</xdr:row>
      <xdr:rowOff>28575</xdr:rowOff>
    </xdr:from>
    <xdr:to>
      <xdr:col>2</xdr:col>
      <xdr:colOff>352425</xdr:colOff>
      <xdr:row>34</xdr:row>
      <xdr:rowOff>152400</xdr:rowOff>
    </xdr:to>
    <xdr:grpSp>
      <xdr:nvGrpSpPr>
        <xdr:cNvPr id="82" name="Group 82"/>
        <xdr:cNvGrpSpPr>
          <a:grpSpLocks/>
        </xdr:cNvGrpSpPr>
      </xdr:nvGrpSpPr>
      <xdr:grpSpPr>
        <a:xfrm>
          <a:off x="1095375" y="5048250"/>
          <a:ext cx="781050" cy="609600"/>
          <a:chOff x="1953" y="544"/>
          <a:chExt cx="82" cy="64"/>
        </a:xfrm>
        <a:solidFill>
          <a:srgbClr val="FFFFFF"/>
        </a:solidFill>
      </xdr:grpSpPr>
      <xdr:sp>
        <xdr:nvSpPr>
          <xdr:cNvPr id="83" name="Line 83"/>
          <xdr:cNvSpPr>
            <a:spLocks/>
          </xdr:cNvSpPr>
        </xdr:nvSpPr>
        <xdr:spPr>
          <a:xfrm>
            <a:off x="1953" y="544"/>
            <a:ext cx="0" cy="64"/>
          </a:xfrm>
          <a:prstGeom prst="line">
            <a:avLst/>
          </a:prstGeom>
          <a:noFill/>
          <a:ln w="1270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1953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5"/>
          <xdr:cNvSpPr>
            <a:spLocks/>
          </xdr:cNvSpPr>
        </xdr:nvSpPr>
        <xdr:spPr>
          <a:xfrm>
            <a:off x="1953" y="544"/>
            <a:ext cx="8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6"/>
          <xdr:cNvSpPr>
            <a:spLocks/>
          </xdr:cNvSpPr>
        </xdr:nvSpPr>
        <xdr:spPr>
          <a:xfrm>
            <a:off x="2035" y="544"/>
            <a:ext cx="0" cy="64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953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 flipV="1">
            <a:off x="1966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9"/>
          <xdr:cNvSpPr>
            <a:spLocks/>
          </xdr:cNvSpPr>
        </xdr:nvSpPr>
        <xdr:spPr>
          <a:xfrm>
            <a:off x="1966" y="557"/>
            <a:ext cx="5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0"/>
          <xdr:cNvSpPr>
            <a:spLocks/>
          </xdr:cNvSpPr>
        </xdr:nvSpPr>
        <xdr:spPr>
          <a:xfrm>
            <a:off x="2022" y="557"/>
            <a:ext cx="0" cy="51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2022" y="608"/>
            <a:ext cx="13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171450</xdr:colOff>
      <xdr:row>0</xdr:row>
      <xdr:rowOff>28575</xdr:rowOff>
    </xdr:from>
    <xdr:to>
      <xdr:col>1</xdr:col>
      <xdr:colOff>381000</xdr:colOff>
      <xdr:row>1</xdr:row>
      <xdr:rowOff>47625</xdr:rowOff>
    </xdr:to>
    <xdr:grpSp>
      <xdr:nvGrpSpPr>
        <xdr:cNvPr id="92" name="Group 92"/>
        <xdr:cNvGrpSpPr>
          <a:grpSpLocks/>
        </xdr:cNvGrpSpPr>
      </xdr:nvGrpSpPr>
      <xdr:grpSpPr>
        <a:xfrm>
          <a:off x="933450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3" name="AutoShape 9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0</xdr:row>
      <xdr:rowOff>28575</xdr:rowOff>
    </xdr:from>
    <xdr:to>
      <xdr:col>2</xdr:col>
      <xdr:colOff>409575</xdr:colOff>
      <xdr:row>1</xdr:row>
      <xdr:rowOff>47625</xdr:rowOff>
    </xdr:to>
    <xdr:grpSp>
      <xdr:nvGrpSpPr>
        <xdr:cNvPr id="97" name="Group 97"/>
        <xdr:cNvGrpSpPr>
          <a:grpSpLocks/>
        </xdr:cNvGrpSpPr>
      </xdr:nvGrpSpPr>
      <xdr:grpSpPr>
        <a:xfrm rot="10800000">
          <a:off x="172402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98" name="AutoShape 9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0</xdr:row>
      <xdr:rowOff>28575</xdr:rowOff>
    </xdr:from>
    <xdr:to>
      <xdr:col>2</xdr:col>
      <xdr:colOff>9525</xdr:colOff>
      <xdr:row>1</xdr:row>
      <xdr:rowOff>76200</xdr:rowOff>
    </xdr:to>
    <xdr:grpSp>
      <xdr:nvGrpSpPr>
        <xdr:cNvPr id="102" name="Group 102"/>
        <xdr:cNvGrpSpPr>
          <a:grpSpLocks/>
        </xdr:cNvGrpSpPr>
      </xdr:nvGrpSpPr>
      <xdr:grpSpPr>
        <a:xfrm rot="5400000">
          <a:off x="135255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3" name="AutoShape 10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571500</xdr:colOff>
      <xdr:row>0</xdr:row>
      <xdr:rowOff>28575</xdr:rowOff>
    </xdr:from>
    <xdr:to>
      <xdr:col>2</xdr:col>
      <xdr:colOff>752475</xdr:colOff>
      <xdr:row>1</xdr:row>
      <xdr:rowOff>76200</xdr:rowOff>
    </xdr:to>
    <xdr:grpSp>
      <xdr:nvGrpSpPr>
        <xdr:cNvPr id="107" name="Group 107"/>
        <xdr:cNvGrpSpPr>
          <a:grpSpLocks/>
        </xdr:cNvGrpSpPr>
      </xdr:nvGrpSpPr>
      <xdr:grpSpPr>
        <a:xfrm rot="16200000">
          <a:off x="2095500" y="28575"/>
          <a:ext cx="180975" cy="209550"/>
          <a:chOff x="154" y="30"/>
          <a:chExt cx="22" cy="19"/>
        </a:xfrm>
        <a:solidFill>
          <a:srgbClr val="FFFFFF"/>
        </a:solidFill>
      </xdr:grpSpPr>
      <xdr:sp>
        <xdr:nvSpPr>
          <xdr:cNvPr id="108" name="AutoShape 108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AutoShape 109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0</xdr:row>
      <xdr:rowOff>28575</xdr:rowOff>
    </xdr:from>
    <xdr:to>
      <xdr:col>1</xdr:col>
      <xdr:colOff>47625</xdr:colOff>
      <xdr:row>1</xdr:row>
      <xdr:rowOff>47625</xdr:rowOff>
    </xdr:to>
    <xdr:grpSp>
      <xdr:nvGrpSpPr>
        <xdr:cNvPr id="112" name="Group 112"/>
        <xdr:cNvGrpSpPr>
          <a:grpSpLocks/>
        </xdr:cNvGrpSpPr>
      </xdr:nvGrpSpPr>
      <xdr:grpSpPr>
        <a:xfrm>
          <a:off x="600075" y="28575"/>
          <a:ext cx="209550" cy="180975"/>
          <a:chOff x="154" y="30"/>
          <a:chExt cx="22" cy="19"/>
        </a:xfrm>
        <a:solidFill>
          <a:srgbClr val="FFFFFF"/>
        </a:solidFill>
      </xdr:grpSpPr>
      <xdr:sp>
        <xdr:nvSpPr>
          <xdr:cNvPr id="113" name="AutoShape 113"/>
          <xdr:cNvSpPr>
            <a:spLocks/>
          </xdr:cNvSpPr>
        </xdr:nvSpPr>
        <xdr:spPr>
          <a:xfrm>
            <a:off x="170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55" y="30"/>
            <a:ext cx="5" cy="1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54" y="40"/>
            <a:ext cx="22" cy="8"/>
          </a:xfrm>
          <a:prstGeom prst="flowChartTermina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 noChangeAspect="1"/>
          </xdr:cNvSpPr>
        </xdr:nvSpPr>
        <xdr:spPr>
          <a:xfrm>
            <a:off x="160" y="39"/>
            <a:ext cx="10" cy="10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542925</xdr:colOff>
      <xdr:row>24</xdr:row>
      <xdr:rowOff>66675</xdr:rowOff>
    </xdr:from>
    <xdr:to>
      <xdr:col>5</xdr:col>
      <xdr:colOff>38100</xdr:colOff>
      <xdr:row>28</xdr:row>
      <xdr:rowOff>66675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2828925" y="3952875"/>
          <a:ext cx="1019175" cy="647700"/>
          <a:chOff x="278" y="493"/>
          <a:chExt cx="107" cy="68"/>
        </a:xfrm>
        <a:solidFill>
          <a:srgbClr val="FFFFFF"/>
        </a:solidFill>
      </xdr:grpSpPr>
      <xdr:sp>
        <xdr:nvSpPr>
          <xdr:cNvPr id="118" name="Rectangle 118"/>
          <xdr:cNvSpPr>
            <a:spLocks noChangeAspect="1"/>
          </xdr:cNvSpPr>
        </xdr:nvSpPr>
        <xdr:spPr>
          <a:xfrm>
            <a:off x="278" y="493"/>
            <a:ext cx="107" cy="68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 noChangeAspect="1"/>
          </xdr:cNvSpPr>
        </xdr:nvSpPr>
        <xdr:spPr>
          <a:xfrm>
            <a:off x="279" y="510"/>
            <a:ext cx="106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89" y="535"/>
            <a:ext cx="13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 noChangeAspect="1"/>
          </xdr:cNvSpPr>
        </xdr:nvSpPr>
        <xdr:spPr>
          <a:xfrm>
            <a:off x="298" y="549"/>
            <a:ext cx="1" cy="1"/>
          </a:xfrm>
          <a:prstGeom prst="flowChartConnector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12</xdr:row>
      <xdr:rowOff>133350</xdr:rowOff>
    </xdr:from>
    <xdr:to>
      <xdr:col>9</xdr:col>
      <xdr:colOff>95250</xdr:colOff>
      <xdr:row>15</xdr:row>
      <xdr:rowOff>0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6381750" y="2076450"/>
          <a:ext cx="571500" cy="352425"/>
          <a:chOff x="299" y="584"/>
          <a:chExt cx="60" cy="37"/>
        </a:xfrm>
        <a:solidFill>
          <a:srgbClr val="FFFFFF"/>
        </a:solidFill>
      </xdr:grpSpPr>
      <xdr:sp>
        <xdr:nvSpPr>
          <xdr:cNvPr id="123" name="Rectangle 123"/>
          <xdr:cNvSpPr>
            <a:spLocks noChangeAspect="1"/>
          </xdr:cNvSpPr>
        </xdr:nvSpPr>
        <xdr:spPr>
          <a:xfrm>
            <a:off x="299" y="595"/>
            <a:ext cx="60" cy="26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4"/>
          <xdr:cNvSpPr>
            <a:spLocks noChangeAspect="1"/>
          </xdr:cNvSpPr>
        </xdr:nvSpPr>
        <xdr:spPr>
          <a:xfrm>
            <a:off x="301" y="590"/>
            <a:ext cx="56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5"/>
          <xdr:cNvSpPr>
            <a:spLocks noChangeAspect="1"/>
          </xdr:cNvSpPr>
        </xdr:nvSpPr>
        <xdr:spPr>
          <a:xfrm>
            <a:off x="301" y="586"/>
            <a:ext cx="56" cy="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6"/>
          <xdr:cNvSpPr>
            <a:spLocks noChangeAspect="1"/>
          </xdr:cNvSpPr>
        </xdr:nvSpPr>
        <xdr:spPr>
          <a:xfrm flipH="1">
            <a:off x="302" y="584"/>
            <a:ext cx="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127"/>
          <xdr:cNvSpPr txBox="1">
            <a:spLocks noChangeAspect="1" noChangeArrowheads="1"/>
          </xdr:cNvSpPr>
        </xdr:nvSpPr>
        <xdr:spPr>
          <a:xfrm>
            <a:off x="319" y="598"/>
            <a:ext cx="20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</a:t>
            </a:r>
          </a:p>
        </xdr:txBody>
      </xdr:sp>
    </xdr:grpSp>
    <xdr:clientData/>
  </xdr:twoCellAnchor>
  <xdr:twoCellAnchor>
    <xdr:from>
      <xdr:col>3</xdr:col>
      <xdr:colOff>342900</xdr:colOff>
      <xdr:row>13</xdr:row>
      <xdr:rowOff>47625</xdr:rowOff>
    </xdr:from>
    <xdr:to>
      <xdr:col>5</xdr:col>
      <xdr:colOff>57150</xdr:colOff>
      <xdr:row>16</xdr:row>
      <xdr:rowOff>47625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2628900" y="2152650"/>
          <a:ext cx="1238250" cy="485775"/>
          <a:chOff x="434" y="425"/>
          <a:chExt cx="130" cy="51"/>
        </a:xfrm>
        <a:solidFill>
          <a:srgbClr val="FFFFFF"/>
        </a:solidFill>
      </xdr:grpSpPr>
      <xdr:grpSp>
        <xdr:nvGrpSpPr>
          <xdr:cNvPr id="129" name="Group 129"/>
          <xdr:cNvGrpSpPr>
            <a:grpSpLocks noChangeAspect="1"/>
          </xdr:cNvGrpSpPr>
        </xdr:nvGrpSpPr>
        <xdr:grpSpPr>
          <a:xfrm>
            <a:off x="437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0" name="Rectangle 130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31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32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3" name="Group 133"/>
          <xdr:cNvGrpSpPr>
            <a:grpSpLocks noChangeAspect="1"/>
          </xdr:cNvGrpSpPr>
        </xdr:nvGrpSpPr>
        <xdr:grpSpPr>
          <a:xfrm>
            <a:off x="501" y="425"/>
            <a:ext cx="57" cy="47"/>
            <a:chOff x="448" y="425"/>
            <a:chExt cx="57" cy="47"/>
          </a:xfrm>
          <a:solidFill>
            <a:srgbClr val="FFFFFF"/>
          </a:solidFill>
        </xdr:grpSpPr>
        <xdr:sp>
          <xdr:nvSpPr>
            <xdr:cNvPr id="134" name="Rectangle 134"/>
            <xdr:cNvSpPr>
              <a:spLocks noChangeAspect="1"/>
            </xdr:cNvSpPr>
          </xdr:nvSpPr>
          <xdr:spPr>
            <a:xfrm>
              <a:off x="448" y="425"/>
              <a:ext cx="57" cy="34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35"/>
            <xdr:cNvSpPr>
              <a:spLocks noChangeAspect="1"/>
            </xdr:cNvSpPr>
          </xdr:nvSpPr>
          <xdr:spPr>
            <a:xfrm>
              <a:off x="456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36"/>
            <xdr:cNvSpPr>
              <a:spLocks noChangeAspect="1"/>
            </xdr:cNvSpPr>
          </xdr:nvSpPr>
          <xdr:spPr>
            <a:xfrm>
              <a:off x="484" y="460"/>
              <a:ext cx="13" cy="12"/>
            </a:xfrm>
            <a:prstGeom prst="flowChartConnector">
              <a:avLst/>
            </a:prstGeom>
            <a:solidFill>
              <a:srgbClr val="000000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37" name="Line 137"/>
          <xdr:cNvSpPr>
            <a:spLocks noChangeAspect="1"/>
          </xdr:cNvSpPr>
        </xdr:nvSpPr>
        <xdr:spPr>
          <a:xfrm>
            <a:off x="495" y="455"/>
            <a:ext cx="5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 noChangeAspect="1"/>
          </xdr:cNvSpPr>
        </xdr:nvSpPr>
        <xdr:spPr>
          <a:xfrm>
            <a:off x="434" y="473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434" y="476"/>
            <a:ext cx="1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11</xdr:row>
      <xdr:rowOff>0</xdr:rowOff>
    </xdr:from>
    <xdr:to>
      <xdr:col>8</xdr:col>
      <xdr:colOff>19050</xdr:colOff>
      <xdr:row>14</xdr:row>
      <xdr:rowOff>0</xdr:rowOff>
    </xdr:to>
    <xdr:grpSp>
      <xdr:nvGrpSpPr>
        <xdr:cNvPr id="140" name="Group 140"/>
        <xdr:cNvGrpSpPr>
          <a:grpSpLocks/>
        </xdr:cNvGrpSpPr>
      </xdr:nvGrpSpPr>
      <xdr:grpSpPr>
        <a:xfrm>
          <a:off x="5514975" y="1781175"/>
          <a:ext cx="600075" cy="485775"/>
          <a:chOff x="639" y="374"/>
          <a:chExt cx="25" cy="51"/>
        </a:xfrm>
        <a:solidFill>
          <a:srgbClr val="FFFFFF"/>
        </a:solidFill>
      </xdr:grpSpPr>
      <xdr:sp>
        <xdr:nvSpPr>
          <xdr:cNvPr id="141" name="Rectangle 141"/>
          <xdr:cNvSpPr>
            <a:spLocks/>
          </xdr:cNvSpPr>
        </xdr:nvSpPr>
        <xdr:spPr>
          <a:xfrm>
            <a:off x="639" y="374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639" y="391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639" y="408"/>
            <a:ext cx="25" cy="1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15</xdr:row>
      <xdr:rowOff>57150</xdr:rowOff>
    </xdr:from>
    <xdr:to>
      <xdr:col>7</xdr:col>
      <xdr:colOff>647700</xdr:colOff>
      <xdr:row>17</xdr:row>
      <xdr:rowOff>19050</xdr:rowOff>
    </xdr:to>
    <xdr:grpSp>
      <xdr:nvGrpSpPr>
        <xdr:cNvPr id="144" name="Group 144"/>
        <xdr:cNvGrpSpPr>
          <a:grpSpLocks noChangeAspect="1"/>
        </xdr:cNvGrpSpPr>
      </xdr:nvGrpSpPr>
      <xdr:grpSpPr>
        <a:xfrm>
          <a:off x="5429250" y="2486025"/>
          <a:ext cx="552450" cy="285750"/>
          <a:chOff x="562" y="344"/>
          <a:chExt cx="58" cy="30"/>
        </a:xfrm>
        <a:solidFill>
          <a:srgbClr val="FFFFFF"/>
        </a:solidFill>
      </xdr:grpSpPr>
      <xdr:sp>
        <xdr:nvSpPr>
          <xdr:cNvPr id="145" name="Oval 145"/>
          <xdr:cNvSpPr>
            <a:spLocks noChangeAspect="1"/>
          </xdr:cNvSpPr>
        </xdr:nvSpPr>
        <xdr:spPr>
          <a:xfrm>
            <a:off x="56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146"/>
          <xdr:cNvSpPr>
            <a:spLocks noChangeAspect="1"/>
          </xdr:cNvSpPr>
        </xdr:nvSpPr>
        <xdr:spPr>
          <a:xfrm>
            <a:off x="582" y="357"/>
            <a:ext cx="13" cy="17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7"/>
          <xdr:cNvSpPr>
            <a:spLocks noChangeAspect="1"/>
          </xdr:cNvSpPr>
        </xdr:nvSpPr>
        <xdr:spPr>
          <a:xfrm>
            <a:off x="575" y="365"/>
            <a:ext cx="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29</xdr:row>
      <xdr:rowOff>133350</xdr:rowOff>
    </xdr:from>
    <xdr:to>
      <xdr:col>5</xdr:col>
      <xdr:colOff>19050</xdr:colOff>
      <xdr:row>35</xdr:row>
      <xdr:rowOff>47625</xdr:rowOff>
    </xdr:to>
    <xdr:grpSp>
      <xdr:nvGrpSpPr>
        <xdr:cNvPr id="150" name="Group 150"/>
        <xdr:cNvGrpSpPr>
          <a:grpSpLocks noChangeAspect="1"/>
        </xdr:cNvGrpSpPr>
      </xdr:nvGrpSpPr>
      <xdr:grpSpPr>
        <a:xfrm>
          <a:off x="2800350" y="4829175"/>
          <a:ext cx="1028700" cy="885825"/>
          <a:chOff x="160" y="672"/>
          <a:chExt cx="119" cy="102"/>
        </a:xfrm>
        <a:solidFill>
          <a:srgbClr val="FFFFFF"/>
        </a:solidFill>
      </xdr:grpSpPr>
      <xdr:sp>
        <xdr:nvSpPr>
          <xdr:cNvPr id="151" name="Rectangle 151"/>
          <xdr:cNvSpPr>
            <a:spLocks noChangeAspect="1"/>
          </xdr:cNvSpPr>
        </xdr:nvSpPr>
        <xdr:spPr>
          <a:xfrm>
            <a:off x="160" y="672"/>
            <a:ext cx="119" cy="102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2"/>
          <xdr:cNvSpPr>
            <a:spLocks noChangeAspect="1"/>
          </xdr:cNvSpPr>
        </xdr:nvSpPr>
        <xdr:spPr>
          <a:xfrm>
            <a:off x="160" y="705"/>
            <a:ext cx="11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6"/>
          <xdr:cNvSpPr>
            <a:spLocks noChangeAspect="1"/>
          </xdr:cNvSpPr>
        </xdr:nvSpPr>
        <xdr:spPr>
          <a:xfrm>
            <a:off x="227" y="736"/>
            <a:ext cx="3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157"/>
          <xdr:cNvSpPr>
            <a:spLocks noChangeAspect="1"/>
          </xdr:cNvSpPr>
        </xdr:nvSpPr>
        <xdr:spPr>
          <a:xfrm rot="5400000">
            <a:off x="259" y="712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AutoShape 158"/>
          <xdr:cNvSpPr>
            <a:spLocks noChangeAspect="1"/>
          </xdr:cNvSpPr>
        </xdr:nvSpPr>
        <xdr:spPr>
          <a:xfrm rot="5400000">
            <a:off x="260" y="729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AutoShape 159"/>
          <xdr:cNvSpPr>
            <a:spLocks noChangeAspect="1"/>
          </xdr:cNvSpPr>
        </xdr:nvSpPr>
        <xdr:spPr>
          <a:xfrm rot="5400000">
            <a:off x="261" y="741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AutoShape 160"/>
          <xdr:cNvSpPr>
            <a:spLocks noChangeAspect="1"/>
          </xdr:cNvSpPr>
        </xdr:nvSpPr>
        <xdr:spPr>
          <a:xfrm rot="5400000">
            <a:off x="262" y="755"/>
            <a:ext cx="10" cy="13"/>
          </a:xfrm>
          <a:prstGeom prst="flowChartExtract">
            <a:avLst/>
          </a:prstGeom>
          <a:solidFill>
            <a:srgbClr val="000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638175</xdr:colOff>
      <xdr:row>24</xdr:row>
      <xdr:rowOff>57150</xdr:rowOff>
    </xdr:from>
    <xdr:to>
      <xdr:col>7</xdr:col>
      <xdr:colOff>361950</xdr:colOff>
      <xdr:row>27</xdr:row>
      <xdr:rowOff>9525</xdr:rowOff>
    </xdr:to>
    <xdr:grpSp>
      <xdr:nvGrpSpPr>
        <xdr:cNvPr id="161" name="Group 161"/>
        <xdr:cNvGrpSpPr>
          <a:grpSpLocks/>
        </xdr:cNvGrpSpPr>
      </xdr:nvGrpSpPr>
      <xdr:grpSpPr>
        <a:xfrm>
          <a:off x="5210175" y="3943350"/>
          <a:ext cx="485775" cy="438150"/>
          <a:chOff x="547" y="431"/>
          <a:chExt cx="51" cy="46"/>
        </a:xfrm>
        <a:solidFill>
          <a:srgbClr val="FFFFFF"/>
        </a:solidFill>
      </xdr:grpSpPr>
      <xdr:sp>
        <xdr:nvSpPr>
          <xdr:cNvPr id="162" name="Oval 162"/>
          <xdr:cNvSpPr>
            <a:spLocks/>
          </xdr:cNvSpPr>
        </xdr:nvSpPr>
        <xdr:spPr>
          <a:xfrm>
            <a:off x="564" y="441"/>
            <a:ext cx="18" cy="17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590550</xdr:colOff>
      <xdr:row>18</xdr:row>
      <xdr:rowOff>19050</xdr:rowOff>
    </xdr:from>
    <xdr:to>
      <xdr:col>4</xdr:col>
      <xdr:colOff>657225</xdr:colOff>
      <xdr:row>22</xdr:row>
      <xdr:rowOff>47625</xdr:rowOff>
    </xdr:to>
    <xdr:grpSp>
      <xdr:nvGrpSpPr>
        <xdr:cNvPr id="164" name="Group 164"/>
        <xdr:cNvGrpSpPr>
          <a:grpSpLocks/>
        </xdr:cNvGrpSpPr>
      </xdr:nvGrpSpPr>
      <xdr:grpSpPr>
        <a:xfrm>
          <a:off x="2876550" y="2933700"/>
          <a:ext cx="828675" cy="676275"/>
          <a:chOff x="707" y="730"/>
          <a:chExt cx="103" cy="87"/>
        </a:xfrm>
        <a:solidFill>
          <a:srgbClr val="FFFFFF"/>
        </a:solidFill>
      </xdr:grpSpPr>
    </xdr:grpSp>
    <xdr:clientData/>
  </xdr:twoCellAnchor>
  <xdr:twoCellAnchor>
    <xdr:from>
      <xdr:col>13</xdr:col>
      <xdr:colOff>400050</xdr:colOff>
      <xdr:row>45</xdr:row>
      <xdr:rowOff>19050</xdr:rowOff>
    </xdr:from>
    <xdr:to>
      <xdr:col>14</xdr:col>
      <xdr:colOff>647700</xdr:colOff>
      <xdr:row>46</xdr:row>
      <xdr:rowOff>47625</xdr:rowOff>
    </xdr:to>
    <xdr:grpSp>
      <xdr:nvGrpSpPr>
        <xdr:cNvPr id="168" name="Group 168"/>
        <xdr:cNvGrpSpPr>
          <a:grpSpLocks/>
        </xdr:cNvGrpSpPr>
      </xdr:nvGrpSpPr>
      <xdr:grpSpPr>
        <a:xfrm>
          <a:off x="10306050" y="7305675"/>
          <a:ext cx="1009650" cy="190500"/>
          <a:chOff x="1082" y="767"/>
          <a:chExt cx="106" cy="20"/>
        </a:xfrm>
        <a:solidFill>
          <a:srgbClr val="FFFFFF"/>
        </a:solidFill>
      </xdr:grpSpPr>
      <xdr:sp>
        <xdr:nvSpPr>
          <xdr:cNvPr id="169" name="Line 169"/>
          <xdr:cNvSpPr>
            <a:spLocks noChangeAspect="1"/>
          </xdr:cNvSpPr>
        </xdr:nvSpPr>
        <xdr:spPr>
          <a:xfrm>
            <a:off x="1082" y="76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70"/>
          <xdr:cNvSpPr>
            <a:spLocks noChangeAspect="1"/>
          </xdr:cNvSpPr>
        </xdr:nvSpPr>
        <xdr:spPr>
          <a:xfrm>
            <a:off x="1082" y="787"/>
            <a:ext cx="10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Text Box 171"/>
          <xdr:cNvSpPr txBox="1">
            <a:spLocks noChangeAspect="1" noChangeArrowheads="1"/>
          </xdr:cNvSpPr>
        </xdr:nvSpPr>
        <xdr:spPr>
          <a:xfrm>
            <a:off x="1108" y="769"/>
            <a:ext cx="8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PEPS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ansixsigmainstitute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zoomScalePageLayoutView="0" workbookViewId="0" topLeftCell="A13">
      <selection activeCell="K35" sqref="K35"/>
    </sheetView>
  </sheetViews>
  <sheetFormatPr defaultColWidth="11.421875" defaultRowHeight="12.75"/>
  <cols>
    <col min="1" max="1" width="7.421875" style="1" customWidth="1"/>
    <col min="2" max="2" width="11.421875" style="0" customWidth="1"/>
    <col min="3" max="3" width="14.57421875" style="0" customWidth="1"/>
    <col min="4" max="13" width="11.421875" style="0" customWidth="1"/>
    <col min="14" max="37" width="11.421875" style="1" customWidth="1"/>
  </cols>
  <sheetData>
    <row r="1" spans="2:13" ht="18">
      <c r="B1" s="94" t="s">
        <v>52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1"/>
    </row>
    <row r="2" spans="2:13" ht="12.75"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13.5">
      <c r="B3" s="7"/>
      <c r="C3" s="9" t="s">
        <v>26</v>
      </c>
      <c r="D3" s="10" t="s">
        <v>37</v>
      </c>
      <c r="E3" s="7"/>
      <c r="F3" s="7"/>
      <c r="G3" s="7"/>
      <c r="H3" s="7"/>
      <c r="I3" s="7"/>
      <c r="J3" s="7"/>
      <c r="K3" s="7"/>
      <c r="L3" s="7"/>
      <c r="M3" s="7"/>
    </row>
    <row r="4" spans="2:13" ht="13.5">
      <c r="B4" s="7"/>
      <c r="C4" s="9" t="s">
        <v>2</v>
      </c>
      <c r="D4" s="11" t="s">
        <v>38</v>
      </c>
      <c r="E4" s="1"/>
      <c r="F4" s="1"/>
      <c r="G4" s="7"/>
      <c r="H4" s="7"/>
      <c r="I4" s="7"/>
      <c r="J4" s="7"/>
      <c r="K4" s="7"/>
      <c r="L4" s="7"/>
      <c r="M4" s="7"/>
    </row>
    <row r="5" spans="2:13" ht="7.5" customHeight="1">
      <c r="B5" s="29"/>
      <c r="C5" s="36"/>
      <c r="D5" s="36"/>
      <c r="E5" s="36"/>
      <c r="F5" s="29"/>
      <c r="G5" s="29"/>
      <c r="H5" s="29"/>
      <c r="I5" s="29"/>
      <c r="J5" s="29"/>
      <c r="K5" s="29"/>
      <c r="L5" s="29"/>
      <c r="M5" s="29"/>
    </row>
    <row r="6" spans="2:13" ht="12.75"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/>
      <c r="C7" s="11"/>
      <c r="D7" s="1"/>
      <c r="E7" s="1"/>
      <c r="F7" s="1"/>
      <c r="G7" s="1"/>
      <c r="H7" s="1"/>
      <c r="I7" s="1"/>
      <c r="J7" s="1"/>
      <c r="K7" s="1"/>
      <c r="L7" s="1"/>
      <c r="M7" s="14"/>
    </row>
    <row r="8" spans="2:13" ht="12.75">
      <c r="B8" s="25" t="s">
        <v>40</v>
      </c>
      <c r="C8" s="25" t="s">
        <v>41</v>
      </c>
      <c r="D8" s="25" t="s">
        <v>42</v>
      </c>
      <c r="E8" s="25" t="s">
        <v>43</v>
      </c>
      <c r="F8" s="25" t="s">
        <v>44</v>
      </c>
      <c r="G8" s="25" t="s">
        <v>45</v>
      </c>
      <c r="H8" s="25" t="s">
        <v>46</v>
      </c>
      <c r="I8" s="25" t="s">
        <v>47</v>
      </c>
      <c r="J8" s="25" t="s">
        <v>48</v>
      </c>
      <c r="K8" s="25" t="s">
        <v>49</v>
      </c>
      <c r="L8" s="25" t="s">
        <v>50</v>
      </c>
      <c r="M8" s="25" t="s">
        <v>51</v>
      </c>
    </row>
    <row r="9" spans="2:13" ht="12.75">
      <c r="B9" s="23">
        <v>7920</v>
      </c>
      <c r="C9" s="23">
        <v>6340</v>
      </c>
      <c r="D9" s="23">
        <v>5255</v>
      </c>
      <c r="E9" s="23">
        <v>7344</v>
      </c>
      <c r="F9" s="23">
        <v>9210</v>
      </c>
      <c r="G9" s="23">
        <v>8714</v>
      </c>
      <c r="H9" s="23">
        <v>9456</v>
      </c>
      <c r="I9" s="23">
        <v>6940</v>
      </c>
      <c r="J9" s="23">
        <v>5679</v>
      </c>
      <c r="K9" s="23">
        <v>6710</v>
      </c>
      <c r="L9" s="23">
        <v>8710</v>
      </c>
      <c r="M9" s="23">
        <v>7840</v>
      </c>
    </row>
    <row r="10" spans="2:13" ht="12.75">
      <c r="B10" s="1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2:13" ht="12.75"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2.75">
      <c r="B13" s="7"/>
      <c r="C13" s="8"/>
      <c r="D13" s="7"/>
      <c r="E13" s="7"/>
      <c r="F13" s="7"/>
      <c r="G13" s="7"/>
      <c r="H13" s="7"/>
      <c r="I13" s="7"/>
      <c r="J13" s="7"/>
      <c r="K13" s="95" t="s">
        <v>60</v>
      </c>
      <c r="L13" s="95"/>
      <c r="M13" s="33">
        <f>AVERAGE(B9:M9)</f>
        <v>7509.833333333333</v>
      </c>
    </row>
    <row r="14" spans="2:13" ht="13.5">
      <c r="B14" s="7"/>
      <c r="C14" s="9" t="s">
        <v>27</v>
      </c>
      <c r="D14" s="7"/>
      <c r="E14" s="14">
        <v>22</v>
      </c>
      <c r="F14" s="7"/>
      <c r="G14" s="7" t="s">
        <v>53</v>
      </c>
      <c r="H14" s="7"/>
      <c r="I14" s="27">
        <f>(E15*3600*E16)-(E17*E16*60)</f>
        <v>27000</v>
      </c>
      <c r="J14" s="26" t="s">
        <v>54</v>
      </c>
      <c r="K14" s="7"/>
      <c r="L14" s="7"/>
      <c r="M14" s="7"/>
    </row>
    <row r="15" spans="2:13" ht="13.5">
      <c r="B15" s="7"/>
      <c r="C15" s="9" t="s">
        <v>28</v>
      </c>
      <c r="D15" s="7"/>
      <c r="E15" s="14">
        <v>8</v>
      </c>
      <c r="F15" s="7"/>
      <c r="G15" s="7" t="s">
        <v>55</v>
      </c>
      <c r="H15" s="7"/>
      <c r="I15" s="28">
        <f>M13/E14</f>
        <v>341.35606060606057</v>
      </c>
      <c r="J15" s="7"/>
      <c r="K15" s="7">
        <f>360*22</f>
        <v>7920</v>
      </c>
      <c r="L15" s="7"/>
      <c r="M15" s="7"/>
    </row>
    <row r="16" spans="2:13" ht="13.5">
      <c r="B16" s="7"/>
      <c r="C16" s="15" t="s">
        <v>29</v>
      </c>
      <c r="D16" s="7"/>
      <c r="E16" s="14">
        <v>1</v>
      </c>
      <c r="F16" s="7"/>
      <c r="G16" s="7"/>
      <c r="H16" s="7"/>
      <c r="I16" s="7"/>
      <c r="J16" s="7"/>
      <c r="K16" s="7"/>
      <c r="L16" s="17">
        <f>68/56000</f>
        <v>0.0012142857142857142</v>
      </c>
      <c r="M16" s="7"/>
    </row>
    <row r="17" spans="2:13" ht="13.5">
      <c r="B17" s="7"/>
      <c r="C17" s="9" t="s">
        <v>30</v>
      </c>
      <c r="D17" s="7"/>
      <c r="E17" s="14">
        <v>30</v>
      </c>
      <c r="F17" s="7"/>
      <c r="G17" s="7" t="s">
        <v>56</v>
      </c>
      <c r="H17" s="7"/>
      <c r="I17" s="30">
        <f>I14/I15</f>
        <v>79.09629596750928</v>
      </c>
      <c r="J17" s="26" t="s">
        <v>57</v>
      </c>
      <c r="K17" s="7"/>
      <c r="L17" s="18"/>
      <c r="M17" s="7"/>
    </row>
    <row r="18" spans="2:13" ht="12.75">
      <c r="B18" s="19"/>
      <c r="C18" s="7"/>
      <c r="D18" s="7"/>
      <c r="E18" s="7"/>
      <c r="F18" s="7"/>
      <c r="G18" s="7"/>
      <c r="H18" s="7"/>
      <c r="I18" s="7"/>
      <c r="J18" s="7"/>
      <c r="K18" s="19"/>
      <c r="L18" s="7"/>
      <c r="M18" s="7"/>
    </row>
    <row r="19" spans="2:13" ht="12.75">
      <c r="B19" s="19"/>
      <c r="C19" s="7"/>
      <c r="D19" s="7"/>
      <c r="E19" s="7"/>
      <c r="F19" s="7"/>
      <c r="G19" s="7"/>
      <c r="H19" s="7"/>
      <c r="I19" s="7"/>
      <c r="J19" s="32"/>
      <c r="K19" s="19"/>
      <c r="L19" s="7"/>
      <c r="M19" s="7"/>
    </row>
    <row r="20" spans="2:13" ht="12.75">
      <c r="B20" s="31"/>
      <c r="C20" s="1"/>
      <c r="D20" s="1"/>
      <c r="E20" s="1"/>
      <c r="F20" s="1"/>
      <c r="G20" s="1"/>
      <c r="H20" s="1"/>
      <c r="I20" s="1"/>
      <c r="J20" s="1"/>
      <c r="K20" s="31"/>
      <c r="L20" s="1"/>
      <c r="M20" s="1"/>
    </row>
    <row r="21" spans="2:13" ht="12.75">
      <c r="B21" s="16"/>
      <c r="C21" s="34" t="s">
        <v>58</v>
      </c>
      <c r="D21" s="16"/>
      <c r="E21" s="16"/>
      <c r="F21" s="16"/>
      <c r="G21" s="35">
        <f>I17</f>
        <v>79.09629596750928</v>
      </c>
      <c r="H21" s="34" t="s">
        <v>59</v>
      </c>
      <c r="I21" s="16"/>
      <c r="J21" s="16"/>
      <c r="K21" s="16"/>
      <c r="L21" s="16"/>
      <c r="M21" s="16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="1" customFormat="1" ht="12.75">
      <c r="C33" s="11"/>
    </row>
    <row r="34" spans="3:11" s="1" customFormat="1" ht="12.75">
      <c r="C34" s="11"/>
      <c r="K34" s="93" t="s">
        <v>33</v>
      </c>
    </row>
    <row r="35" s="1" customFormat="1" ht="12.75">
      <c r="C35" s="11"/>
    </row>
    <row r="36" s="1" customFormat="1" ht="12.75">
      <c r="C36" s="11"/>
    </row>
    <row r="37" s="1" customFormat="1" ht="12.75">
      <c r="C37" s="11"/>
    </row>
    <row r="38" s="1" customFormat="1" ht="12.75">
      <c r="C38" s="11"/>
    </row>
    <row r="39" s="1" customFormat="1" ht="12.75">
      <c r="C39" s="11"/>
    </row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2">
    <mergeCell ref="B1:L1"/>
    <mergeCell ref="K13:L13"/>
  </mergeCells>
  <hyperlinks>
    <hyperlink ref="K34" r:id="rId1" display="www.leansixsigmainstitute.org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zoomScale="70" zoomScaleNormal="70" zoomScalePageLayoutView="0" workbookViewId="0" topLeftCell="A1">
      <selection activeCell="R21" sqref="R21"/>
    </sheetView>
  </sheetViews>
  <sheetFormatPr defaultColWidth="9.140625" defaultRowHeight="12.75"/>
  <cols>
    <col min="1" max="1" width="8.7109375" style="39" bestFit="1" customWidth="1"/>
    <col min="2" max="2" width="29.57421875" style="39" customWidth="1"/>
    <col min="3" max="3" width="26.28125" style="39" bestFit="1" customWidth="1"/>
    <col min="4" max="18" width="5.421875" style="39" customWidth="1"/>
    <col min="19" max="19" width="17.140625" style="39" customWidth="1"/>
    <col min="20" max="16384" width="9.140625" style="39" customWidth="1"/>
  </cols>
  <sheetData>
    <row r="1" spans="1:19" ht="44.25" customHeight="1" thickBot="1">
      <c r="A1" s="101" t="s">
        <v>35</v>
      </c>
      <c r="B1" s="103" t="s">
        <v>92</v>
      </c>
      <c r="C1" s="105" t="s">
        <v>64</v>
      </c>
      <c r="D1" s="106"/>
      <c r="E1" s="106"/>
      <c r="F1" s="106"/>
      <c r="G1" s="106"/>
      <c r="H1" s="106"/>
      <c r="I1" s="107"/>
      <c r="J1" s="100" t="s">
        <v>65</v>
      </c>
      <c r="K1" s="100"/>
      <c r="L1" s="100"/>
      <c r="M1" s="99" t="s">
        <v>66</v>
      </c>
      <c r="N1" s="99"/>
      <c r="O1" s="99"/>
      <c r="P1" s="100" t="s">
        <v>67</v>
      </c>
      <c r="Q1" s="100"/>
      <c r="R1" s="100"/>
      <c r="S1" s="38"/>
    </row>
    <row r="2" spans="1:19" ht="44.25" customHeight="1" thickBot="1">
      <c r="A2" s="102"/>
      <c r="B2" s="104"/>
      <c r="C2" s="108"/>
      <c r="D2" s="109"/>
      <c r="E2" s="109"/>
      <c r="F2" s="109"/>
      <c r="G2" s="109"/>
      <c r="H2" s="109"/>
      <c r="I2" s="110"/>
      <c r="J2" s="100" t="s">
        <v>68</v>
      </c>
      <c r="K2" s="100"/>
      <c r="L2" s="100"/>
      <c r="M2" s="99" t="s">
        <v>69</v>
      </c>
      <c r="N2" s="99"/>
      <c r="O2" s="99"/>
      <c r="P2" s="100" t="s">
        <v>70</v>
      </c>
      <c r="Q2" s="100"/>
      <c r="R2" s="100"/>
      <c r="S2" s="38" t="s">
        <v>93</v>
      </c>
    </row>
    <row r="3" spans="1:19" ht="67.5">
      <c r="A3" s="40" t="s">
        <v>71</v>
      </c>
      <c r="B3" s="40" t="s">
        <v>72</v>
      </c>
      <c r="C3" s="41" t="s">
        <v>73</v>
      </c>
      <c r="D3" s="40">
        <v>1</v>
      </c>
      <c r="E3" s="40">
        <v>2</v>
      </c>
      <c r="F3" s="40">
        <v>3</v>
      </c>
      <c r="G3" s="40">
        <v>4</v>
      </c>
      <c r="H3" s="40">
        <v>5</v>
      </c>
      <c r="I3" s="40">
        <v>6</v>
      </c>
      <c r="J3" s="40">
        <v>7</v>
      </c>
      <c r="K3" s="40">
        <v>8</v>
      </c>
      <c r="L3" s="40">
        <v>9</v>
      </c>
      <c r="M3" s="40">
        <v>10</v>
      </c>
      <c r="N3" s="40">
        <v>11</v>
      </c>
      <c r="O3" s="40">
        <v>12</v>
      </c>
      <c r="P3" s="40">
        <v>13</v>
      </c>
      <c r="Q3" s="40">
        <v>14</v>
      </c>
      <c r="R3" s="40">
        <v>15</v>
      </c>
      <c r="S3" s="41" t="s">
        <v>74</v>
      </c>
    </row>
    <row r="4" spans="1:19" ht="19.5">
      <c r="A4" s="42">
        <v>1</v>
      </c>
      <c r="B4" s="42" t="s">
        <v>5</v>
      </c>
      <c r="C4" s="42"/>
      <c r="D4" s="43">
        <v>21</v>
      </c>
      <c r="E4" s="43">
        <v>22</v>
      </c>
      <c r="F4" s="43">
        <v>20</v>
      </c>
      <c r="G4" s="43">
        <v>21</v>
      </c>
      <c r="H4" s="43">
        <v>22</v>
      </c>
      <c r="I4" s="43">
        <v>22</v>
      </c>
      <c r="J4" s="43">
        <v>25</v>
      </c>
      <c r="K4" s="43">
        <v>28</v>
      </c>
      <c r="L4" s="43">
        <v>22</v>
      </c>
      <c r="M4" s="43">
        <v>20</v>
      </c>
      <c r="N4" s="43">
        <v>17</v>
      </c>
      <c r="O4" s="43">
        <v>24</v>
      </c>
      <c r="P4" s="43">
        <v>22</v>
      </c>
      <c r="Q4" s="43">
        <v>27</v>
      </c>
      <c r="R4" s="43">
        <v>22</v>
      </c>
      <c r="S4" s="44">
        <f>MODE(D4:R4)</f>
        <v>22</v>
      </c>
    </row>
    <row r="5" spans="1:19" ht="19.5">
      <c r="A5" s="45">
        <v>2</v>
      </c>
      <c r="B5" s="45" t="s">
        <v>7</v>
      </c>
      <c r="C5" s="45"/>
      <c r="D5" s="45">
        <v>45</v>
      </c>
      <c r="E5" s="45">
        <v>41</v>
      </c>
      <c r="F5" s="45">
        <v>44</v>
      </c>
      <c r="G5" s="45">
        <v>45</v>
      </c>
      <c r="H5" s="45">
        <v>48</v>
      </c>
      <c r="I5" s="45">
        <v>47</v>
      </c>
      <c r="J5" s="45">
        <v>49</v>
      </c>
      <c r="K5" s="45">
        <v>47</v>
      </c>
      <c r="L5" s="45">
        <v>49</v>
      </c>
      <c r="M5" s="45">
        <v>49</v>
      </c>
      <c r="N5" s="45">
        <v>45</v>
      </c>
      <c r="O5" s="45">
        <v>45</v>
      </c>
      <c r="P5" s="45">
        <v>43</v>
      </c>
      <c r="Q5" s="45">
        <v>39</v>
      </c>
      <c r="R5" s="45">
        <v>40</v>
      </c>
      <c r="S5" s="44">
        <f aca="true" t="shared" si="0" ref="S5:S11">MODE(D5:R5)</f>
        <v>45</v>
      </c>
    </row>
    <row r="6" spans="1:19" ht="19.5">
      <c r="A6" s="42">
        <v>3</v>
      </c>
      <c r="B6" s="42" t="s">
        <v>4</v>
      </c>
      <c r="C6" s="42"/>
      <c r="D6" s="43">
        <v>16</v>
      </c>
      <c r="E6" s="43">
        <v>19</v>
      </c>
      <c r="F6" s="43">
        <v>22</v>
      </c>
      <c r="G6" s="43">
        <v>19</v>
      </c>
      <c r="H6" s="43">
        <v>19</v>
      </c>
      <c r="I6" s="43">
        <v>15</v>
      </c>
      <c r="J6" s="43">
        <v>19</v>
      </c>
      <c r="K6" s="43">
        <v>17</v>
      </c>
      <c r="L6" s="43">
        <v>16</v>
      </c>
      <c r="M6" s="43">
        <v>19</v>
      </c>
      <c r="N6" s="43">
        <v>16</v>
      </c>
      <c r="O6" s="43">
        <v>18</v>
      </c>
      <c r="P6" s="43">
        <v>20</v>
      </c>
      <c r="Q6" s="43">
        <v>21</v>
      </c>
      <c r="R6" s="43">
        <v>23</v>
      </c>
      <c r="S6" s="44">
        <f t="shared" si="0"/>
        <v>19</v>
      </c>
    </row>
    <row r="7" spans="1:19" ht="19.5">
      <c r="A7" s="42">
        <v>4</v>
      </c>
      <c r="B7" s="42" t="s">
        <v>75</v>
      </c>
      <c r="C7" s="42"/>
      <c r="D7" s="43">
        <v>67</v>
      </c>
      <c r="E7" s="43">
        <v>63</v>
      </c>
      <c r="F7" s="43">
        <v>66</v>
      </c>
      <c r="G7" s="43">
        <v>63</v>
      </c>
      <c r="H7" s="43">
        <v>67</v>
      </c>
      <c r="I7" s="43">
        <v>64</v>
      </c>
      <c r="J7" s="43">
        <v>63</v>
      </c>
      <c r="K7" s="43">
        <v>59</v>
      </c>
      <c r="L7" s="43">
        <v>63</v>
      </c>
      <c r="M7" s="43">
        <v>59</v>
      </c>
      <c r="N7" s="43">
        <v>65</v>
      </c>
      <c r="O7" s="43">
        <v>63</v>
      </c>
      <c r="P7" s="43">
        <v>66</v>
      </c>
      <c r="Q7" s="43">
        <v>63</v>
      </c>
      <c r="R7" s="43">
        <v>65</v>
      </c>
      <c r="S7" s="44">
        <f t="shared" si="0"/>
        <v>63</v>
      </c>
    </row>
    <row r="8" spans="1:19" ht="19.5">
      <c r="A8" s="42">
        <v>5</v>
      </c>
      <c r="B8" s="42" t="s">
        <v>6</v>
      </c>
      <c r="C8" s="42"/>
      <c r="D8" s="43">
        <v>21</v>
      </c>
      <c r="E8" s="43">
        <v>22</v>
      </c>
      <c r="F8" s="43">
        <v>22</v>
      </c>
      <c r="G8" s="43">
        <v>22</v>
      </c>
      <c r="H8" s="43">
        <v>25</v>
      </c>
      <c r="I8" s="43">
        <v>22</v>
      </c>
      <c r="J8" s="43">
        <v>23</v>
      </c>
      <c r="K8" s="43">
        <v>27</v>
      </c>
      <c r="L8" s="43">
        <v>22</v>
      </c>
      <c r="M8" s="43">
        <v>22</v>
      </c>
      <c r="N8" s="43">
        <v>27</v>
      </c>
      <c r="O8" s="43">
        <v>23</v>
      </c>
      <c r="P8" s="43">
        <v>22</v>
      </c>
      <c r="Q8" s="43">
        <v>22</v>
      </c>
      <c r="R8" s="43">
        <v>19</v>
      </c>
      <c r="S8" s="44">
        <f t="shared" si="0"/>
        <v>22</v>
      </c>
    </row>
    <row r="9" spans="1:19" ht="19.5">
      <c r="A9" s="42">
        <v>6</v>
      </c>
      <c r="B9" s="42" t="s">
        <v>76</v>
      </c>
      <c r="C9" s="42"/>
      <c r="D9" s="43">
        <v>32</v>
      </c>
      <c r="E9" s="43">
        <v>33</v>
      </c>
      <c r="F9" s="43">
        <v>34</v>
      </c>
      <c r="G9" s="43">
        <v>32</v>
      </c>
      <c r="H9" s="43">
        <v>32</v>
      </c>
      <c r="I9" s="43">
        <v>38</v>
      </c>
      <c r="J9" s="43">
        <v>39</v>
      </c>
      <c r="K9" s="43">
        <v>36</v>
      </c>
      <c r="L9" s="43">
        <v>33</v>
      </c>
      <c r="M9" s="43">
        <v>32</v>
      </c>
      <c r="N9" s="43">
        <v>35</v>
      </c>
      <c r="O9" s="43">
        <v>31</v>
      </c>
      <c r="P9" s="43">
        <v>30</v>
      </c>
      <c r="Q9" s="43">
        <v>29</v>
      </c>
      <c r="R9" s="43">
        <v>32</v>
      </c>
      <c r="S9" s="44">
        <f t="shared" si="0"/>
        <v>32</v>
      </c>
    </row>
    <row r="10" spans="1:19" ht="19.5">
      <c r="A10" s="42">
        <v>7</v>
      </c>
      <c r="B10" s="46" t="s">
        <v>78</v>
      </c>
      <c r="C10" s="46"/>
      <c r="D10" s="46">
        <v>139</v>
      </c>
      <c r="E10" s="46">
        <v>137</v>
      </c>
      <c r="F10" s="46">
        <v>133</v>
      </c>
      <c r="G10" s="46">
        <v>137</v>
      </c>
      <c r="H10" s="46">
        <v>134</v>
      </c>
      <c r="I10" s="46">
        <v>132</v>
      </c>
      <c r="J10" s="46">
        <v>133</v>
      </c>
      <c r="K10" s="46">
        <v>139</v>
      </c>
      <c r="L10" s="46">
        <v>136</v>
      </c>
      <c r="M10" s="46">
        <v>135</v>
      </c>
      <c r="N10" s="46">
        <v>134</v>
      </c>
      <c r="O10" s="46">
        <v>134</v>
      </c>
      <c r="P10" s="46">
        <v>136</v>
      </c>
      <c r="Q10" s="46">
        <v>137</v>
      </c>
      <c r="R10" s="46">
        <v>134</v>
      </c>
      <c r="S10" s="44">
        <f t="shared" si="0"/>
        <v>134</v>
      </c>
    </row>
    <row r="11" spans="1:19" ht="19.5">
      <c r="A11" s="42">
        <v>8</v>
      </c>
      <c r="B11" s="45" t="s">
        <v>79</v>
      </c>
      <c r="C11" s="45"/>
      <c r="D11" s="45">
        <v>45</v>
      </c>
      <c r="E11" s="45">
        <v>43</v>
      </c>
      <c r="F11" s="45">
        <v>49</v>
      </c>
      <c r="G11" s="45">
        <v>43</v>
      </c>
      <c r="H11" s="45">
        <v>49</v>
      </c>
      <c r="I11" s="45">
        <v>42</v>
      </c>
      <c r="J11" s="45">
        <v>47</v>
      </c>
      <c r="K11" s="45">
        <v>41</v>
      </c>
      <c r="L11" s="45">
        <v>49</v>
      </c>
      <c r="M11" s="45">
        <v>45</v>
      </c>
      <c r="N11" s="45">
        <v>48</v>
      </c>
      <c r="O11" s="45">
        <v>42</v>
      </c>
      <c r="P11" s="45">
        <v>47</v>
      </c>
      <c r="Q11" s="45">
        <v>46</v>
      </c>
      <c r="R11" s="45"/>
      <c r="S11" s="44">
        <f t="shared" si="0"/>
        <v>49</v>
      </c>
    </row>
    <row r="12" spans="1:19" ht="19.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20.25" thickBot="1">
      <c r="A13" s="42"/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7"/>
    </row>
    <row r="14" spans="1:19" ht="20.25" thickBot="1">
      <c r="A14" s="96" t="s">
        <v>77</v>
      </c>
      <c r="B14" s="97"/>
      <c r="C14" s="98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</row>
  </sheetData>
  <sheetProtection/>
  <mergeCells count="10">
    <mergeCell ref="A14:C14"/>
    <mergeCell ref="M1:O1"/>
    <mergeCell ref="P1:R1"/>
    <mergeCell ref="J2:L2"/>
    <mergeCell ref="M2:O2"/>
    <mergeCell ref="P2:R2"/>
    <mergeCell ref="A1:A2"/>
    <mergeCell ref="B1:B2"/>
    <mergeCell ref="C1:I2"/>
    <mergeCell ref="J1:L1"/>
  </mergeCells>
  <printOptions/>
  <pageMargins left="0.51" right="0.34" top="0.54" bottom="0.72" header="0.34" footer="0.33"/>
  <pageSetup fitToHeight="1" fitToWidth="1" horizontalDpi="600" verticalDpi="600" orientation="landscape" scale="80" r:id="rId1"/>
  <headerFooter alignWithMargins="0">
    <oddFooter>&amp;Rwww.leansixsigmainstitute.org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X18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11.421875" style="0" customWidth="1"/>
    <col min="2" max="2" width="23.00390625" style="0" customWidth="1"/>
    <col min="3" max="8" width="3.28125" style="0" bestFit="1" customWidth="1"/>
    <col min="9" max="9" width="4.00390625" style="0" bestFit="1" customWidth="1"/>
    <col min="10" max="11" width="3.28125" style="0" bestFit="1" customWidth="1"/>
    <col min="12" max="12" width="4.4218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pans="1:24" ht="144.75" customHeight="1">
      <c r="A6" s="4"/>
      <c r="B6" s="5"/>
      <c r="C6" s="111" t="s">
        <v>5</v>
      </c>
      <c r="D6" s="111" t="s">
        <v>7</v>
      </c>
      <c r="E6" s="111" t="s">
        <v>4</v>
      </c>
      <c r="F6" s="111" t="s">
        <v>3</v>
      </c>
      <c r="G6" s="111" t="s">
        <v>6</v>
      </c>
      <c r="H6" s="111" t="s">
        <v>8</v>
      </c>
      <c r="I6" s="111" t="s">
        <v>9</v>
      </c>
      <c r="J6" s="111" t="s">
        <v>10</v>
      </c>
      <c r="K6" s="111" t="s">
        <v>39</v>
      </c>
      <c r="L6" s="115" t="s">
        <v>17</v>
      </c>
      <c r="M6" s="113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2" t="s">
        <v>0</v>
      </c>
      <c r="B7" s="2" t="s">
        <v>2</v>
      </c>
      <c r="C7" s="112"/>
      <c r="D7" s="111"/>
      <c r="E7" s="111"/>
      <c r="F7" s="111"/>
      <c r="G7" s="111"/>
      <c r="H7" s="111"/>
      <c r="I7" s="111"/>
      <c r="J7" s="111"/>
      <c r="K7" s="111"/>
      <c r="L7" s="115"/>
      <c r="M7" t="s">
        <v>40</v>
      </c>
      <c r="N7" t="s">
        <v>41</v>
      </c>
      <c r="O7" t="s">
        <v>42</v>
      </c>
      <c r="P7" t="s">
        <v>43</v>
      </c>
      <c r="Q7" t="s">
        <v>44</v>
      </c>
      <c r="R7" t="s">
        <v>45</v>
      </c>
      <c r="S7" t="s">
        <v>46</v>
      </c>
      <c r="T7" t="s">
        <v>47</v>
      </c>
      <c r="U7" t="s">
        <v>48</v>
      </c>
      <c r="V7" t="s">
        <v>49</v>
      </c>
      <c r="W7" t="s">
        <v>50</v>
      </c>
      <c r="X7" t="s">
        <v>51</v>
      </c>
    </row>
    <row r="8" spans="1:24" ht="12.75">
      <c r="A8" s="2" t="s">
        <v>1</v>
      </c>
      <c r="B8" s="2" t="s">
        <v>11</v>
      </c>
      <c r="C8" s="2">
        <v>25</v>
      </c>
      <c r="D8" s="2">
        <v>45</v>
      </c>
      <c r="E8" s="2">
        <v>12</v>
      </c>
      <c r="F8" s="2">
        <v>45</v>
      </c>
      <c r="G8" s="2">
        <v>22</v>
      </c>
      <c r="H8" s="2">
        <v>34</v>
      </c>
      <c r="I8" s="2">
        <v>114</v>
      </c>
      <c r="J8" s="2">
        <v>35</v>
      </c>
      <c r="K8" s="2"/>
      <c r="L8" s="6">
        <f>SUM(C8:K8)</f>
        <v>332</v>
      </c>
      <c r="M8" s="24">
        <v>280</v>
      </c>
      <c r="N8" s="24">
        <v>320</v>
      </c>
      <c r="O8" s="24">
        <v>360</v>
      </c>
      <c r="P8" s="24">
        <v>400</v>
      </c>
      <c r="Q8" s="24">
        <v>440</v>
      </c>
      <c r="R8" s="24">
        <v>480</v>
      </c>
      <c r="S8" s="24">
        <v>520</v>
      </c>
      <c r="T8" s="24">
        <v>560</v>
      </c>
      <c r="U8" s="24">
        <v>600</v>
      </c>
      <c r="V8" s="24">
        <v>640</v>
      </c>
      <c r="W8" s="24">
        <v>680</v>
      </c>
      <c r="X8" s="24">
        <v>720</v>
      </c>
    </row>
    <row r="9" spans="1:15" ht="12.75">
      <c r="A9" s="2" t="s">
        <v>14</v>
      </c>
      <c r="B9" s="2" t="s">
        <v>12</v>
      </c>
      <c r="C9" s="2">
        <v>35</v>
      </c>
      <c r="D9" s="2">
        <v>45</v>
      </c>
      <c r="E9" s="2">
        <v>14</v>
      </c>
      <c r="F9" s="2">
        <v>62</v>
      </c>
      <c r="G9" s="2">
        <v>22</v>
      </c>
      <c r="H9" s="2">
        <v>56</v>
      </c>
      <c r="I9" s="2">
        <v>134</v>
      </c>
      <c r="J9" s="2">
        <v>56</v>
      </c>
      <c r="K9" s="2"/>
      <c r="L9" s="6">
        <f aca="true" t="shared" si="0" ref="L9:L14">SUM(C9:K9)</f>
        <v>424</v>
      </c>
      <c r="M9" s="24">
        <v>440</v>
      </c>
      <c r="N9" s="24">
        <v>234</v>
      </c>
      <c r="O9" s="24">
        <v>340</v>
      </c>
    </row>
    <row r="10" spans="1:15" ht="12.75">
      <c r="A10" s="2" t="s">
        <v>15</v>
      </c>
      <c r="B10" s="2" t="s">
        <v>13</v>
      </c>
      <c r="C10" s="2">
        <v>28</v>
      </c>
      <c r="D10" s="2">
        <v>45</v>
      </c>
      <c r="E10" s="2">
        <v>19</v>
      </c>
      <c r="F10" s="2">
        <v>56</v>
      </c>
      <c r="G10" s="2">
        <v>22</v>
      </c>
      <c r="H10" s="2">
        <v>44</v>
      </c>
      <c r="I10" s="2">
        <v>121</v>
      </c>
      <c r="J10" s="2">
        <v>33</v>
      </c>
      <c r="K10" s="2"/>
      <c r="L10" s="6">
        <f t="shared" si="0"/>
        <v>368</v>
      </c>
      <c r="M10" s="24">
        <v>322</v>
      </c>
      <c r="N10" s="24">
        <v>333</v>
      </c>
      <c r="O10" s="24">
        <v>564</v>
      </c>
    </row>
    <row r="11" spans="1:15" ht="12.75">
      <c r="A11" s="2" t="s">
        <v>16</v>
      </c>
      <c r="B11" s="2" t="s">
        <v>18</v>
      </c>
      <c r="C11" s="2">
        <v>22</v>
      </c>
      <c r="D11" s="2">
        <v>45</v>
      </c>
      <c r="E11" s="2">
        <v>11</v>
      </c>
      <c r="F11" s="2">
        <v>50</v>
      </c>
      <c r="G11" s="2">
        <v>22</v>
      </c>
      <c r="H11" s="2">
        <v>32</v>
      </c>
      <c r="I11" s="2">
        <v>119</v>
      </c>
      <c r="J11" s="2">
        <v>44</v>
      </c>
      <c r="K11" s="2"/>
      <c r="L11" s="6">
        <f t="shared" si="0"/>
        <v>345</v>
      </c>
      <c r="M11" s="24">
        <v>256</v>
      </c>
      <c r="N11" s="24">
        <v>301</v>
      </c>
      <c r="O11" s="24">
        <v>322</v>
      </c>
    </row>
    <row r="12" spans="1:15" ht="12.75">
      <c r="A12" s="2" t="s">
        <v>23</v>
      </c>
      <c r="B12" s="2" t="s">
        <v>19</v>
      </c>
      <c r="C12" s="2">
        <v>14.5</v>
      </c>
      <c r="D12" s="2">
        <v>45</v>
      </c>
      <c r="E12" s="2">
        <v>14.5</v>
      </c>
      <c r="F12" s="3" t="s">
        <v>22</v>
      </c>
      <c r="G12" s="3" t="s">
        <v>22</v>
      </c>
      <c r="H12" s="3" t="s">
        <v>22</v>
      </c>
      <c r="I12" s="2">
        <v>122.5</v>
      </c>
      <c r="J12" s="2">
        <v>46.5</v>
      </c>
      <c r="K12" s="2"/>
      <c r="L12" s="6">
        <f t="shared" si="0"/>
        <v>243</v>
      </c>
      <c r="M12" s="24">
        <v>244</v>
      </c>
      <c r="N12" s="24">
        <v>245</v>
      </c>
      <c r="O12" s="24">
        <v>342</v>
      </c>
    </row>
    <row r="13" spans="1:15" ht="12.75">
      <c r="A13" s="2" t="s">
        <v>24</v>
      </c>
      <c r="B13" s="2" t="s">
        <v>20</v>
      </c>
      <c r="C13" s="2">
        <v>10.2</v>
      </c>
      <c r="D13" s="2">
        <v>45</v>
      </c>
      <c r="E13" s="2">
        <v>14.7</v>
      </c>
      <c r="F13" s="3" t="s">
        <v>22</v>
      </c>
      <c r="G13" s="3" t="s">
        <v>22</v>
      </c>
      <c r="H13" s="3" t="s">
        <v>22</v>
      </c>
      <c r="I13" s="2">
        <v>122.7</v>
      </c>
      <c r="J13" s="2">
        <v>49</v>
      </c>
      <c r="K13" s="2"/>
      <c r="L13" s="6">
        <f t="shared" si="0"/>
        <v>241.60000000000002</v>
      </c>
      <c r="M13" s="24">
        <v>564</v>
      </c>
      <c r="N13" s="24">
        <v>343</v>
      </c>
      <c r="O13" s="24">
        <v>456</v>
      </c>
    </row>
    <row r="14" spans="1:14" ht="12.75">
      <c r="A14" s="2" t="s">
        <v>25</v>
      </c>
      <c r="B14" s="2" t="s">
        <v>21</v>
      </c>
      <c r="C14" s="2">
        <v>5.9</v>
      </c>
      <c r="D14" s="2">
        <v>45</v>
      </c>
      <c r="E14" s="2">
        <v>14.9</v>
      </c>
      <c r="F14" s="3" t="s">
        <v>22</v>
      </c>
      <c r="G14" s="3" t="s">
        <v>22</v>
      </c>
      <c r="H14" s="3" t="s">
        <v>22</v>
      </c>
      <c r="I14" s="2">
        <v>122.9</v>
      </c>
      <c r="J14" s="2">
        <v>51.5</v>
      </c>
      <c r="K14" s="2"/>
      <c r="L14" s="6">
        <f t="shared" si="0"/>
        <v>240.2</v>
      </c>
      <c r="M14">
        <v>1022</v>
      </c>
      <c r="N14" s="24">
        <v>945</v>
      </c>
    </row>
    <row r="15" spans="13:14" ht="12.75">
      <c r="M15">
        <f>SUM(M8:M14)</f>
        <v>3128</v>
      </c>
      <c r="N15">
        <f>SUM(N8:N14)</f>
        <v>2721</v>
      </c>
    </row>
    <row r="18" spans="13:15" ht="12.75">
      <c r="M18">
        <f>SUM(M8:M11)</f>
        <v>1298</v>
      </c>
      <c r="N18">
        <f>SUM(N8:N11)</f>
        <v>1188</v>
      </c>
      <c r="O18">
        <f>SUM(O8:O11)</f>
        <v>1586</v>
      </c>
    </row>
  </sheetData>
  <sheetProtection/>
  <mergeCells count="11">
    <mergeCell ref="M6:X6"/>
    <mergeCell ref="G6:G7"/>
    <mergeCell ref="H6:H7"/>
    <mergeCell ref="I6:I7"/>
    <mergeCell ref="J6:J7"/>
    <mergeCell ref="K6:K7"/>
    <mergeCell ref="L6:L7"/>
    <mergeCell ref="C6:C7"/>
    <mergeCell ref="D6:D7"/>
    <mergeCell ref="E6:E7"/>
    <mergeCell ref="F6:F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zoomScale="40" zoomScaleNormal="40" zoomScalePageLayoutView="0" workbookViewId="0" topLeftCell="D7">
      <selection activeCell="L46" sqref="L46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31</v>
      </c>
      <c r="E1" s="1"/>
      <c r="F1" s="1"/>
      <c r="G1" s="1"/>
      <c r="H1" s="21" t="s">
        <v>35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32</v>
      </c>
      <c r="N4" s="21"/>
      <c r="O4" s="21"/>
      <c r="P4" s="21"/>
      <c r="Q4" s="21"/>
      <c r="R4" s="1"/>
      <c r="S4" s="21" t="s">
        <v>34</v>
      </c>
      <c r="T4" s="21"/>
      <c r="U4" s="1"/>
      <c r="V4" s="21" t="s">
        <v>36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</row>
    <row r="9" spans="1:26" ht="12.75">
      <c r="A9" s="1"/>
      <c r="B9" s="1"/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1"/>
      <c r="X9" s="1"/>
      <c r="Y9" s="1"/>
      <c r="Z9" s="1"/>
    </row>
    <row r="10" spans="1:26" ht="12.75">
      <c r="A10" s="1"/>
      <c r="B10" s="1"/>
      <c r="C10" s="1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1"/>
      <c r="X10" s="1"/>
      <c r="Y10" s="1"/>
      <c r="Z10" s="1"/>
    </row>
    <row r="11" spans="1:26" ht="12.75">
      <c r="A11" s="1"/>
      <c r="B11" s="1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"/>
      <c r="X11" s="1"/>
      <c r="Y11" s="1"/>
      <c r="Z11" s="1"/>
    </row>
    <row r="12" spans="1:26" ht="12.75">
      <c r="A12" s="1"/>
      <c r="B12" s="1"/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"/>
      <c r="X12" s="1"/>
      <c r="Y12" s="1"/>
      <c r="Z12" s="1"/>
    </row>
    <row r="13" spans="1:26" ht="12.75">
      <c r="A13" s="1"/>
      <c r="B13" s="1"/>
      <c r="C13" s="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"/>
      <c r="X13" s="1"/>
      <c r="Y13" s="1"/>
      <c r="Z13" s="1"/>
    </row>
    <row r="14" spans="1:26" ht="12.75">
      <c r="A14" s="1"/>
      <c r="B14" s="1"/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1"/>
      <c r="X14" s="1"/>
      <c r="Y14" s="1"/>
      <c r="Z14" s="1"/>
    </row>
    <row r="15" spans="1:26" ht="20.25">
      <c r="A15" s="1"/>
      <c r="B15" s="1"/>
      <c r="C15" s="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71" t="s">
        <v>105</v>
      </c>
      <c r="W15" s="1"/>
      <c r="X15" s="1"/>
      <c r="Y15" s="1"/>
      <c r="Z15" s="1"/>
    </row>
    <row r="16" spans="1:26" ht="18">
      <c r="A16" s="1"/>
      <c r="B16" s="1"/>
      <c r="C16" s="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8"/>
      <c r="W16" s="1"/>
      <c r="X16" s="1"/>
      <c r="Y16" s="1"/>
      <c r="Z16" s="1"/>
    </row>
    <row r="17" spans="1:26" ht="14.25">
      <c r="A17" s="1"/>
      <c r="B17" s="1"/>
      <c r="C17" s="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1"/>
      <c r="X17" s="1"/>
      <c r="Y17" s="1"/>
      <c r="Z17" s="1"/>
    </row>
    <row r="18" spans="1:26" ht="14.25">
      <c r="A18" s="1"/>
      <c r="B18" s="1"/>
      <c r="C18" s="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1"/>
      <c r="X18" s="1"/>
      <c r="Y18" s="1"/>
      <c r="Z18" s="1"/>
    </row>
    <row r="19" spans="1:26" ht="12.75">
      <c r="A19" s="1"/>
      <c r="B19" s="1"/>
      <c r="C19" s="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1"/>
      <c r="X19" s="1"/>
      <c r="Y19" s="1"/>
      <c r="Z19" s="1"/>
    </row>
    <row r="20" spans="1:26" ht="12.75">
      <c r="A20" s="1"/>
      <c r="B20" s="1"/>
      <c r="C20" s="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1"/>
      <c r="X20" s="1"/>
      <c r="Y20" s="1"/>
      <c r="Z20" s="1"/>
    </row>
    <row r="21" spans="1:26" ht="12.75">
      <c r="A21" s="1"/>
      <c r="B21" s="1"/>
      <c r="C21" s="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1"/>
      <c r="X21" s="1"/>
      <c r="Y21" s="1"/>
      <c r="Z21" s="1"/>
    </row>
    <row r="22" spans="1:26" ht="12.75">
      <c r="A22" s="1"/>
      <c r="B22" s="1"/>
      <c r="C22" s="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"/>
      <c r="X22" s="1"/>
      <c r="Y22" s="1"/>
      <c r="Z22" s="1"/>
    </row>
    <row r="23" spans="1:26" ht="12.75">
      <c r="A23" s="1"/>
      <c r="B23" s="1"/>
      <c r="C23" s="1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"/>
      <c r="X23" s="1"/>
      <c r="Y23" s="1"/>
      <c r="Z23" s="1"/>
    </row>
    <row r="24" spans="1:26" ht="12.75">
      <c r="A24" s="1"/>
      <c r="B24" s="1"/>
      <c r="C24" s="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</row>
    <row r="25" spans="1:26" ht="12.75">
      <c r="A25" s="1"/>
      <c r="B25" s="1"/>
      <c r="C25" s="1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"/>
      <c r="X25" s="1"/>
      <c r="Y25" s="1"/>
      <c r="Z25" s="1"/>
    </row>
    <row r="26" spans="1:26" ht="12.75">
      <c r="A26" s="1"/>
      <c r="B26" s="1"/>
      <c r="C26" s="1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"/>
      <c r="X26" s="1"/>
      <c r="Y26" s="1"/>
      <c r="Z26" s="1"/>
    </row>
    <row r="27" spans="1:26" ht="12.75">
      <c r="A27" s="1"/>
      <c r="B27" s="1"/>
      <c r="C27" s="1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"/>
      <c r="X27" s="1"/>
      <c r="Y27" s="1"/>
      <c r="Z27" s="1"/>
    </row>
    <row r="28" spans="1:26" ht="12.75">
      <c r="A28" s="1"/>
      <c r="B28" s="1"/>
      <c r="C28" s="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"/>
      <c r="X28" s="1"/>
      <c r="Y28" s="1"/>
      <c r="Z28" s="1"/>
    </row>
    <row r="29" spans="1:26" ht="12.75">
      <c r="A29" s="1"/>
      <c r="B29" s="1"/>
      <c r="C29" s="1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"/>
      <c r="X29" s="1"/>
      <c r="Y29" s="1"/>
      <c r="Z29" s="1"/>
    </row>
    <row r="30" spans="1:26" ht="12.75">
      <c r="A30" s="1"/>
      <c r="B30" s="1"/>
      <c r="C30" s="1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"/>
      <c r="X30" s="1"/>
      <c r="Y30" s="1"/>
      <c r="Z30" s="1"/>
    </row>
    <row r="31" spans="1:26" ht="12.75">
      <c r="A31" s="1"/>
      <c r="B31" s="1"/>
      <c r="C31" s="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"/>
      <c r="X31" s="1"/>
      <c r="Y31" s="1"/>
      <c r="Z31" s="1"/>
    </row>
    <row r="32" spans="1:26" ht="12.75">
      <c r="A32" s="1"/>
      <c r="B32" s="1"/>
      <c r="C32" s="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"/>
      <c r="X32" s="1"/>
      <c r="Y32" s="1"/>
      <c r="Z32" s="1"/>
    </row>
    <row r="33" spans="1:26" ht="12.75">
      <c r="A33" s="1"/>
      <c r="B33" s="1"/>
      <c r="C33" s="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"/>
      <c r="X33" s="1"/>
      <c r="Y33" s="1"/>
      <c r="Z33" s="1"/>
    </row>
    <row r="34" spans="1:26" ht="12.75">
      <c r="A34" s="1"/>
      <c r="B34" s="1"/>
      <c r="C34" s="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"/>
      <c r="X34" s="1"/>
      <c r="Y34" s="1"/>
      <c r="Z34" s="1"/>
    </row>
    <row r="35" spans="1:26" ht="12.75">
      <c r="A35" s="1"/>
      <c r="B35" s="1"/>
      <c r="C35" s="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"/>
      <c r="X35" s="1"/>
      <c r="Y35" s="1"/>
      <c r="Z35" s="1"/>
    </row>
    <row r="36" spans="1:26" ht="12.75">
      <c r="A36" s="1"/>
      <c r="B36" s="1"/>
      <c r="C36" s="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"/>
      <c r="X36" s="1"/>
      <c r="Y36" s="1"/>
      <c r="Z36" s="1"/>
    </row>
    <row r="37" spans="1:26" ht="12.75">
      <c r="A37" s="1"/>
      <c r="B37" s="1"/>
      <c r="C37" s="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"/>
      <c r="X37" s="1"/>
      <c r="Y37" s="1"/>
      <c r="Z37" s="1"/>
    </row>
    <row r="38" spans="1:35" s="60" customFormat="1" ht="18">
      <c r="A38" s="21"/>
      <c r="B38" s="21"/>
      <c r="C38" s="21"/>
      <c r="D38" s="59"/>
      <c r="E38" s="59"/>
      <c r="F38" s="59"/>
      <c r="G38" s="59"/>
      <c r="H38" s="58">
        <v>712</v>
      </c>
      <c r="I38" s="59"/>
      <c r="J38" s="58">
        <v>450</v>
      </c>
      <c r="K38" s="59"/>
      <c r="L38" s="58">
        <v>632</v>
      </c>
      <c r="M38" s="59"/>
      <c r="N38" s="58">
        <v>310</v>
      </c>
      <c r="O38" s="59"/>
      <c r="P38" s="58">
        <v>110</v>
      </c>
      <c r="Q38" s="59"/>
      <c r="R38" s="58">
        <v>217</v>
      </c>
      <c r="S38" s="59"/>
      <c r="T38" s="58">
        <v>1456</v>
      </c>
      <c r="U38" s="59"/>
      <c r="V38" s="59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26" ht="12.75">
      <c r="A39" s="1"/>
      <c r="B39" s="1"/>
      <c r="C39" s="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"/>
      <c r="X39" s="1"/>
      <c r="Y39" s="1"/>
      <c r="Z39" s="1"/>
    </row>
    <row r="40" spans="1:35" s="62" customFormat="1" ht="18">
      <c r="A40" s="61"/>
      <c r="B40" s="61"/>
      <c r="C40" s="61"/>
      <c r="D40" s="58"/>
      <c r="E40" s="58"/>
      <c r="F40" s="58"/>
      <c r="G40" s="58" t="s">
        <v>62</v>
      </c>
      <c r="H40" s="58"/>
      <c r="I40" s="58" t="s">
        <v>95</v>
      </c>
      <c r="J40" s="58"/>
      <c r="K40" s="58" t="s">
        <v>99</v>
      </c>
      <c r="L40" s="58"/>
      <c r="M40" s="58" t="s">
        <v>102</v>
      </c>
      <c r="N40" s="58"/>
      <c r="O40" s="58" t="s">
        <v>106</v>
      </c>
      <c r="P40" s="58"/>
      <c r="Q40" s="58" t="s">
        <v>109</v>
      </c>
      <c r="R40" s="58"/>
      <c r="S40" s="58" t="s">
        <v>111</v>
      </c>
      <c r="T40" s="58"/>
      <c r="U40" s="58"/>
      <c r="V40" s="58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</row>
    <row r="41" spans="1:35" s="62" customFormat="1" ht="18">
      <c r="A41" s="61"/>
      <c r="B41" s="61"/>
      <c r="C41" s="61"/>
      <c r="D41" s="58"/>
      <c r="E41" s="58"/>
      <c r="F41" s="58"/>
      <c r="G41" s="58" t="s">
        <v>63</v>
      </c>
      <c r="H41" s="58"/>
      <c r="I41" s="58" t="s">
        <v>96</v>
      </c>
      <c r="J41" s="58"/>
      <c r="K41" s="58" t="s">
        <v>100</v>
      </c>
      <c r="L41" s="58"/>
      <c r="M41" s="58" t="s">
        <v>103</v>
      </c>
      <c r="N41" s="58"/>
      <c r="O41" s="58" t="s">
        <v>107</v>
      </c>
      <c r="P41" s="58"/>
      <c r="Q41" s="58" t="s">
        <v>110</v>
      </c>
      <c r="R41" s="58"/>
      <c r="S41" s="58" t="s">
        <v>112</v>
      </c>
      <c r="T41" s="58"/>
      <c r="U41" s="58"/>
      <c r="V41" s="58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</row>
    <row r="42" spans="1:35" s="62" customFormat="1" ht="18">
      <c r="A42" s="61"/>
      <c r="B42" s="61"/>
      <c r="C42" s="61"/>
      <c r="D42" s="58"/>
      <c r="E42" s="58"/>
      <c r="F42" s="58"/>
      <c r="G42" s="58" t="s">
        <v>98</v>
      </c>
      <c r="H42" s="58"/>
      <c r="I42" s="58" t="s">
        <v>97</v>
      </c>
      <c r="J42" s="58"/>
      <c r="K42" s="58" t="s">
        <v>101</v>
      </c>
      <c r="L42" s="58"/>
      <c r="M42" s="58" t="s">
        <v>104</v>
      </c>
      <c r="N42" s="58"/>
      <c r="O42" s="58" t="s">
        <v>108</v>
      </c>
      <c r="P42" s="58"/>
      <c r="Q42" s="58" t="s">
        <v>104</v>
      </c>
      <c r="R42" s="58"/>
      <c r="S42" s="58" t="s">
        <v>113</v>
      </c>
      <c r="T42" s="58"/>
      <c r="U42" s="58"/>
      <c r="V42" s="58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</row>
    <row r="43" spans="1:26" ht="18">
      <c r="A43" s="1"/>
      <c r="B43" s="1"/>
      <c r="C43" s="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8" t="s">
        <v>137</v>
      </c>
      <c r="R43" s="56"/>
      <c r="S43" s="58" t="s">
        <v>137</v>
      </c>
      <c r="T43" s="56"/>
      <c r="U43" s="56"/>
      <c r="V43" s="56"/>
      <c r="W43" s="1"/>
      <c r="X43" s="1"/>
      <c r="Y43" s="1"/>
      <c r="Z43" s="1"/>
    </row>
    <row r="44" spans="1:26" ht="12.75">
      <c r="A44" s="1"/>
      <c r="B44" s="1"/>
      <c r="C44" s="1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1"/>
      <c r="X44" s="1"/>
      <c r="Y44" s="1"/>
      <c r="Z44" s="1"/>
    </row>
    <row r="45" spans="1:35" s="62" customFormat="1" ht="18">
      <c r="A45" s="61"/>
      <c r="B45" s="61"/>
      <c r="C45" s="61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</row>
    <row r="46" spans="1:35" s="62" customFormat="1" ht="24" thickBot="1">
      <c r="A46" s="61"/>
      <c r="B46" s="61"/>
      <c r="C46" s="61"/>
      <c r="D46" s="58"/>
      <c r="E46" s="58"/>
      <c r="F46" s="69">
        <v>3</v>
      </c>
      <c r="G46" s="58"/>
      <c r="H46" s="68">
        <f>H38/'5.1 Takt time'!$I$15</f>
        <v>2.085798619587652</v>
      </c>
      <c r="I46" s="58"/>
      <c r="J46" s="68">
        <f>J38/'5.1 Takt time'!$I$15</f>
        <v>1.318271599458488</v>
      </c>
      <c r="K46" s="58"/>
      <c r="L46" s="68">
        <f>L38/'5.1 Takt time'!$I$15</f>
        <v>1.8514392241283653</v>
      </c>
      <c r="M46" s="58"/>
      <c r="N46" s="68">
        <f>N38/'5.1 Takt time'!$I$15</f>
        <v>0.9081426574047361</v>
      </c>
      <c r="O46" s="58"/>
      <c r="P46" s="68">
        <f>P38/'5.1 Takt time'!$I$15</f>
        <v>0.3222441687565193</v>
      </c>
      <c r="Q46" s="58"/>
      <c r="R46" s="68">
        <f>R38/'5.1 Takt time'!$I$15</f>
        <v>0.6356998601833153</v>
      </c>
      <c r="S46" s="58"/>
      <c r="T46" s="68">
        <f>T38/'5.1 Takt time'!$I$15</f>
        <v>4.265340997359019</v>
      </c>
      <c r="U46" s="58"/>
      <c r="V46" s="68">
        <f>SUM(F46:U46)</f>
        <v>14.386937126878095</v>
      </c>
      <c r="W46" s="61" t="s">
        <v>114</v>
      </c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</row>
    <row r="47" spans="1:35" s="62" customFormat="1" ht="18.75" thickTop="1">
      <c r="A47" s="61"/>
      <c r="B47" s="61"/>
      <c r="C47" s="61"/>
      <c r="D47" s="58"/>
      <c r="E47" s="58"/>
      <c r="F47" s="63"/>
      <c r="G47" s="58"/>
      <c r="H47" s="64"/>
      <c r="I47" s="65"/>
      <c r="J47" s="63"/>
      <c r="K47" s="58"/>
      <c r="L47" s="64"/>
      <c r="M47" s="65"/>
      <c r="N47" s="64"/>
      <c r="O47" s="65"/>
      <c r="P47" s="63"/>
      <c r="Q47" s="58"/>
      <c r="R47" s="64"/>
      <c r="S47" s="65"/>
      <c r="T47" s="64"/>
      <c r="U47" s="65"/>
      <c r="V47" s="58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  <row r="48" spans="1:35" s="62" customFormat="1" ht="24" thickBot="1">
      <c r="A48" s="61"/>
      <c r="B48" s="61"/>
      <c r="C48" s="61"/>
      <c r="D48" s="61"/>
      <c r="E48" s="61"/>
      <c r="F48" s="61"/>
      <c r="G48" s="67">
        <v>22</v>
      </c>
      <c r="H48" s="66"/>
      <c r="I48" s="67">
        <v>45</v>
      </c>
      <c r="J48" s="65"/>
      <c r="K48" s="67">
        <v>19</v>
      </c>
      <c r="L48" s="66"/>
      <c r="M48" s="67">
        <v>63</v>
      </c>
      <c r="N48" s="66"/>
      <c r="O48" s="67">
        <v>22</v>
      </c>
      <c r="P48" s="65"/>
      <c r="Q48" s="67">
        <v>32</v>
      </c>
      <c r="R48" s="66"/>
      <c r="S48" s="67">
        <v>134</v>
      </c>
      <c r="T48" s="66"/>
      <c r="U48" s="70"/>
      <c r="V48" s="72">
        <f>SUM(G48:T48)</f>
        <v>337</v>
      </c>
      <c r="W48" s="61" t="s">
        <v>115</v>
      </c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</row>
    <row r="49" spans="1:26" ht="13.5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2" t="s">
        <v>33</v>
      </c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4">
      <selection activeCell="H5" sqref="H5"/>
    </sheetView>
  </sheetViews>
  <sheetFormatPr defaultColWidth="11.421875" defaultRowHeight="12.75"/>
  <cols>
    <col min="1" max="1" width="11.140625" style="49" customWidth="1"/>
    <col min="2" max="2" width="10.57421875" style="49" customWidth="1"/>
    <col min="3" max="3" width="46.140625" style="49" customWidth="1"/>
    <col min="4" max="16384" width="9.140625" style="49" customWidth="1"/>
  </cols>
  <sheetData>
    <row r="2" spans="1:5" ht="21">
      <c r="A2" s="116" t="s">
        <v>94</v>
      </c>
      <c r="B2" s="116"/>
      <c r="C2" s="116"/>
      <c r="D2" s="116"/>
      <c r="E2" s="116"/>
    </row>
    <row r="4" spans="1:5" s="50" customFormat="1" ht="16.5">
      <c r="A4" s="55" t="s">
        <v>80</v>
      </c>
      <c r="B4" s="55" t="s">
        <v>81</v>
      </c>
      <c r="C4" s="54" t="s">
        <v>2</v>
      </c>
      <c r="D4" s="55" t="s">
        <v>90</v>
      </c>
      <c r="E4" s="55" t="s">
        <v>91</v>
      </c>
    </row>
    <row r="5" spans="1:5" ht="15">
      <c r="A5" s="51">
        <f>'5.2 Tiempos'!A4</f>
        <v>1</v>
      </c>
      <c r="B5" s="51" t="s">
        <v>82</v>
      </c>
      <c r="C5" s="52" t="str">
        <f>'5.2 Tiempos'!B4</f>
        <v>Cortar piezas</v>
      </c>
      <c r="D5" s="51">
        <f>'5.2 Tiempos'!S4</f>
        <v>22</v>
      </c>
      <c r="E5" s="53">
        <f>'5.1 Takt time'!$I$17</f>
        <v>79.09629596750928</v>
      </c>
    </row>
    <row r="6" spans="1:5" ht="15">
      <c r="A6" s="51">
        <f>'5.2 Tiempos'!A5</f>
        <v>2</v>
      </c>
      <c r="B6" s="51" t="s">
        <v>83</v>
      </c>
      <c r="C6" s="52" t="str">
        <f>'5.2 Tiempos'!B5</f>
        <v>Pintar</v>
      </c>
      <c r="D6" s="51">
        <f>'5.2 Tiempos'!S5</f>
        <v>45</v>
      </c>
      <c r="E6" s="53">
        <f>'5.1 Takt time'!$I$17</f>
        <v>79.09629596750928</v>
      </c>
    </row>
    <row r="7" spans="1:5" ht="15">
      <c r="A7" s="51">
        <f>'5.2 Tiempos'!A6</f>
        <v>3</v>
      </c>
      <c r="B7" s="51" t="s">
        <v>84</v>
      </c>
      <c r="C7" s="52" t="str">
        <f>'5.2 Tiempos'!B6</f>
        <v>Perforar</v>
      </c>
      <c r="D7" s="51">
        <f>'5.2 Tiempos'!S6</f>
        <v>19</v>
      </c>
      <c r="E7" s="53">
        <f>'5.1 Takt time'!$I$17</f>
        <v>79.09629596750928</v>
      </c>
    </row>
    <row r="8" spans="1:5" ht="15">
      <c r="A8" s="51">
        <f>'5.2 Tiempos'!A7</f>
        <v>4</v>
      </c>
      <c r="B8" s="51" t="s">
        <v>85</v>
      </c>
      <c r="C8" s="52" t="str">
        <f>'5.2 Tiempos'!B7</f>
        <v>Ensable electrónico</v>
      </c>
      <c r="D8" s="51">
        <f>'5.2 Tiempos'!S7</f>
        <v>63</v>
      </c>
      <c r="E8" s="53">
        <f>'5.1 Takt time'!$I$17</f>
        <v>79.09629596750928</v>
      </c>
    </row>
    <row r="9" spans="1:5" ht="15">
      <c r="A9" s="51">
        <f>'5.2 Tiempos'!A8</f>
        <v>5</v>
      </c>
      <c r="B9" s="51" t="s">
        <v>86</v>
      </c>
      <c r="C9" s="52" t="str">
        <f>'5.2 Tiempos'!B8</f>
        <v>Cargar software</v>
      </c>
      <c r="D9" s="51">
        <f>'5.2 Tiempos'!S8</f>
        <v>22</v>
      </c>
      <c r="E9" s="53">
        <f>'5.1 Takt time'!$I$17</f>
        <v>79.09629596750928</v>
      </c>
    </row>
    <row r="10" spans="1:5" ht="15">
      <c r="A10" s="51">
        <f>'5.2 Tiempos'!A9</f>
        <v>6</v>
      </c>
      <c r="B10" s="51" t="s">
        <v>87</v>
      </c>
      <c r="C10" s="52" t="str">
        <f>'5.2 Tiempos'!B9</f>
        <v>Ensamble módulo ctrl.</v>
      </c>
      <c r="D10" s="51">
        <f>'5.2 Tiempos'!S9</f>
        <v>32</v>
      </c>
      <c r="E10" s="53">
        <f>'5.1 Takt time'!$I$17</f>
        <v>79.09629596750928</v>
      </c>
    </row>
    <row r="11" spans="1:5" ht="15">
      <c r="A11" s="51">
        <f>'5.2 Tiempos'!A10</f>
        <v>7</v>
      </c>
      <c r="B11" s="51" t="s">
        <v>88</v>
      </c>
      <c r="C11" s="52" t="str">
        <f>'5.2 Tiempos'!B10</f>
        <v>Ensable final</v>
      </c>
      <c r="D11" s="51">
        <f>'5.2 Tiempos'!S10</f>
        <v>134</v>
      </c>
      <c r="E11" s="53">
        <f>'5.1 Takt time'!$I$17</f>
        <v>79.09629596750928</v>
      </c>
    </row>
    <row r="12" spans="1:5" ht="15">
      <c r="A12" s="51">
        <f>'5.2 Tiempos'!A11</f>
        <v>8</v>
      </c>
      <c r="B12" s="51" t="s">
        <v>89</v>
      </c>
      <c r="C12" s="52" t="str">
        <f>'5.2 Tiempos'!B11</f>
        <v>Empaque</v>
      </c>
      <c r="D12" s="51">
        <f>'5.2 Tiempos'!S11</f>
        <v>49</v>
      </c>
      <c r="E12" s="53">
        <f>'5.1 Takt time'!$I$17</f>
        <v>79.09629596750928</v>
      </c>
    </row>
  </sheetData>
  <mergeCells count="1">
    <mergeCell ref="A2:E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0"/>
  <sheetViews>
    <sheetView zoomScale="40" zoomScaleNormal="40" zoomScalePageLayoutView="0" workbookViewId="0" topLeftCell="A4">
      <selection activeCell="S43" sqref="J21:S43"/>
    </sheetView>
  </sheetViews>
  <sheetFormatPr defaultColWidth="11.421875" defaultRowHeight="12.75"/>
  <cols>
    <col min="1" max="3" width="11.421875" style="0" customWidth="1"/>
    <col min="4" max="23" width="17.7109375" style="0" customWidth="1"/>
    <col min="24" max="26" width="11.421875" style="0" customWidth="1"/>
    <col min="27" max="35" width="11.421875" style="1" customWidth="1"/>
  </cols>
  <sheetData>
    <row r="1" spans="1:26" ht="30">
      <c r="A1" s="1"/>
      <c r="B1" s="1"/>
      <c r="C1" s="1"/>
      <c r="D1" s="20" t="s">
        <v>31</v>
      </c>
      <c r="E1" s="1"/>
      <c r="F1" s="1"/>
      <c r="G1" s="1"/>
      <c r="H1" s="21" t="s">
        <v>35</v>
      </c>
      <c r="I1" s="21"/>
      <c r="J1" s="1"/>
      <c r="K1" s="1"/>
      <c r="L1" s="1"/>
      <c r="M1" s="1"/>
      <c r="N1" s="1"/>
      <c r="O1" s="1"/>
      <c r="P1" s="1"/>
      <c r="Q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32</v>
      </c>
      <c r="N4" s="21"/>
      <c r="O4" s="21"/>
      <c r="P4" s="21"/>
      <c r="Q4" s="21"/>
      <c r="R4" s="1"/>
      <c r="S4" s="21" t="s">
        <v>34</v>
      </c>
      <c r="T4" s="21"/>
      <c r="U4" s="1"/>
      <c r="V4" s="21" t="s">
        <v>36</v>
      </c>
      <c r="W4" s="1"/>
      <c r="X4" s="1"/>
      <c r="Y4" s="1"/>
      <c r="Z4" s="1"/>
    </row>
    <row r="5" spans="1:2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1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1"/>
      <c r="X8" s="1"/>
      <c r="Y8" s="1"/>
      <c r="Z8" s="1"/>
    </row>
    <row r="9" spans="1:26" ht="12.75">
      <c r="A9" s="1"/>
      <c r="B9" s="1"/>
      <c r="C9" s="1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1"/>
      <c r="X9" s="1"/>
      <c r="Y9" s="1"/>
      <c r="Z9" s="1"/>
    </row>
    <row r="10" spans="1:26" ht="12.75">
      <c r="A10" s="1"/>
      <c r="B10" s="1"/>
      <c r="C10" s="1"/>
      <c r="D10" s="5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"/>
      <c r="C11" s="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1"/>
      <c r="X11" s="1"/>
      <c r="Y11" s="1"/>
      <c r="Z11" s="1"/>
    </row>
    <row r="12" spans="1:26" ht="12.75">
      <c r="A12" s="1"/>
      <c r="B12" s="1"/>
      <c r="C12" s="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1"/>
      <c r="X12" s="1"/>
      <c r="Y12" s="1"/>
      <c r="Z12" s="1"/>
    </row>
    <row r="13" spans="1:26" ht="12.75">
      <c r="A13" s="1"/>
      <c r="B13" s="1"/>
      <c r="C13" s="1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1"/>
      <c r="X13" s="1"/>
      <c r="Y13" s="1"/>
      <c r="Z13" s="1"/>
    </row>
    <row r="14" spans="1:26" ht="12.75">
      <c r="A14" s="1"/>
      <c r="B14" s="1"/>
      <c r="C14" s="1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1"/>
      <c r="X14" s="1"/>
      <c r="Y14" s="1"/>
      <c r="Z14" s="1"/>
    </row>
    <row r="15" spans="1:26" ht="12.75">
      <c r="A15" s="1"/>
      <c r="B15" s="1"/>
      <c r="C15" s="1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1"/>
      <c r="X15" s="1"/>
      <c r="Y15" s="1"/>
      <c r="Z15" s="1"/>
    </row>
    <row r="16" spans="1:26" ht="12.75">
      <c r="A16" s="1"/>
      <c r="B16" s="1"/>
      <c r="C16" s="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1"/>
      <c r="X16" s="1"/>
      <c r="Y16" s="1"/>
      <c r="Z16" s="1"/>
    </row>
    <row r="17" spans="1:26" ht="12.75">
      <c r="A17" s="1"/>
      <c r="B17" s="1"/>
      <c r="C17" s="1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1"/>
      <c r="X17" s="1"/>
      <c r="Y17" s="1"/>
      <c r="Z17" s="1"/>
    </row>
    <row r="18" spans="1:26" ht="20.25">
      <c r="A18" s="1"/>
      <c r="B18" s="1"/>
      <c r="C18" s="1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71"/>
      <c r="W18" s="1"/>
      <c r="X18" s="1"/>
      <c r="Y18" s="1"/>
      <c r="Z18" s="1"/>
    </row>
    <row r="19" spans="1:26" ht="18">
      <c r="A19" s="1"/>
      <c r="B19" s="1"/>
      <c r="C19" s="1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8"/>
      <c r="W19" s="1"/>
      <c r="X19" s="1"/>
      <c r="Y19" s="1"/>
      <c r="Z19" s="1"/>
    </row>
    <row r="20" spans="1:26" ht="14.25">
      <c r="A20" s="1"/>
      <c r="B20" s="1"/>
      <c r="C20" s="1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W20" s="1"/>
      <c r="X20" s="1"/>
      <c r="Y20" s="1"/>
      <c r="Z20" s="1"/>
    </row>
    <row r="21" spans="1:26" ht="14.25">
      <c r="A21" s="1"/>
      <c r="B21" s="1"/>
      <c r="C21" s="1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1"/>
      <c r="X21" s="1"/>
      <c r="Y21" s="1"/>
      <c r="Z21" s="1"/>
    </row>
    <row r="22" spans="1:26" ht="12.75">
      <c r="A22" s="1"/>
      <c r="B22" s="1"/>
      <c r="C22" s="1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1"/>
      <c r="X22" s="1"/>
      <c r="Y22" s="1"/>
      <c r="Z22" s="1"/>
    </row>
    <row r="23" spans="1:26" ht="12.75">
      <c r="A23" s="1"/>
      <c r="B23" s="1"/>
      <c r="C23" s="1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"/>
      <c r="X23" s="1"/>
      <c r="Y23" s="1"/>
      <c r="Z23" s="1"/>
    </row>
    <row r="24" spans="1:26" ht="12.75">
      <c r="A24" s="1"/>
      <c r="B24" s="1"/>
      <c r="C24" s="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1"/>
      <c r="X24" s="1"/>
      <c r="Y24" s="1"/>
      <c r="Z24" s="1"/>
    </row>
    <row r="25" spans="1:26" ht="12.75">
      <c r="A25" s="1"/>
      <c r="B25" s="1"/>
      <c r="C25" s="1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1"/>
      <c r="X25" s="1"/>
      <c r="Y25" s="1"/>
      <c r="Z25" s="1"/>
    </row>
    <row r="26" spans="1:26" ht="12.75">
      <c r="A26" s="1"/>
      <c r="B26" s="1"/>
      <c r="C26" s="1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1"/>
      <c r="X26" s="1"/>
      <c r="Y26" s="1"/>
      <c r="Z26" s="1"/>
    </row>
    <row r="27" spans="1:26" ht="12.75">
      <c r="A27" s="1"/>
      <c r="B27" s="1"/>
      <c r="C27" s="1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1"/>
      <c r="X27" s="1"/>
      <c r="Y27" s="1"/>
      <c r="Z27" s="1"/>
    </row>
    <row r="28" spans="1:26" ht="12.75">
      <c r="A28" s="1"/>
      <c r="B28" s="1"/>
      <c r="C28" s="1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1"/>
      <c r="X28" s="1"/>
      <c r="Y28" s="1"/>
      <c r="Z28" s="1"/>
    </row>
    <row r="29" spans="1:26" ht="12.75">
      <c r="A29" s="1"/>
      <c r="B29" s="1"/>
      <c r="C29" s="1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1"/>
      <c r="X29" s="1"/>
      <c r="Y29" s="1"/>
      <c r="Z29" s="1"/>
    </row>
    <row r="30" spans="1:26" ht="12.75">
      <c r="A30" s="1"/>
      <c r="B30" s="1"/>
      <c r="C30" s="1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1"/>
      <c r="X30" s="1"/>
      <c r="Y30" s="1"/>
      <c r="Z30" s="1"/>
    </row>
    <row r="31" spans="1:26" ht="12.75">
      <c r="A31" s="1"/>
      <c r="B31" s="1"/>
      <c r="C31" s="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1"/>
      <c r="X31" s="1"/>
      <c r="Y31" s="1"/>
      <c r="Z31" s="1"/>
    </row>
    <row r="32" spans="1:26" ht="12.75">
      <c r="A32" s="1"/>
      <c r="B32" s="1"/>
      <c r="C32" s="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1"/>
      <c r="X32" s="1"/>
      <c r="Y32" s="1"/>
      <c r="Z32" s="1"/>
    </row>
    <row r="33" spans="1:26" ht="12.75">
      <c r="A33" s="1"/>
      <c r="B33" s="1"/>
      <c r="C33" s="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"/>
      <c r="X33" s="1"/>
      <c r="Y33" s="1"/>
      <c r="Z33" s="1"/>
    </row>
    <row r="34" spans="1:26" ht="12.75">
      <c r="A34" s="1"/>
      <c r="B34" s="1"/>
      <c r="C34" s="1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1"/>
      <c r="X34" s="1"/>
      <c r="Y34" s="1"/>
      <c r="Z34" s="1"/>
    </row>
    <row r="35" spans="1:26" ht="12.75">
      <c r="A35" s="1"/>
      <c r="B35" s="1"/>
      <c r="C35" s="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1"/>
      <c r="X35" s="1"/>
      <c r="Y35" s="1"/>
      <c r="Z35" s="1"/>
    </row>
    <row r="36" spans="1:26" ht="12.75">
      <c r="A36" s="1"/>
      <c r="B36" s="1"/>
      <c r="C36" s="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1"/>
      <c r="X36" s="1"/>
      <c r="Y36" s="1"/>
      <c r="Z36" s="1"/>
    </row>
    <row r="37" spans="1:26" ht="12.75">
      <c r="A37" s="1"/>
      <c r="B37" s="1"/>
      <c r="C37" s="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"/>
      <c r="X37" s="1"/>
      <c r="Y37" s="1"/>
      <c r="Z37" s="1"/>
    </row>
    <row r="38" spans="1:26" ht="12.75">
      <c r="A38" s="1"/>
      <c r="B38" s="1"/>
      <c r="C38" s="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1"/>
      <c r="X38" s="1"/>
      <c r="Y38" s="1"/>
      <c r="Z38" s="1"/>
    </row>
    <row r="39" spans="1:26" ht="12.75">
      <c r="A39" s="1"/>
      <c r="B39" s="1"/>
      <c r="C39" s="1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1"/>
      <c r="X39" s="1"/>
      <c r="Y39" s="1"/>
      <c r="Z39" s="1"/>
    </row>
    <row r="40" spans="1:26" ht="12.75">
      <c r="A40" s="1"/>
      <c r="B40" s="1"/>
      <c r="C40" s="1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1"/>
      <c r="X40" s="1"/>
      <c r="Y40" s="1"/>
      <c r="Z40" s="1"/>
    </row>
    <row r="41" spans="1:26" ht="18">
      <c r="A41" s="1"/>
      <c r="B41" s="1"/>
      <c r="C41" s="1"/>
      <c r="D41" s="56"/>
      <c r="E41" s="59"/>
      <c r="F41" s="59"/>
      <c r="G41" s="59"/>
      <c r="H41" s="58"/>
      <c r="I41" s="59"/>
      <c r="J41" s="58"/>
      <c r="K41" s="59"/>
      <c r="L41" s="58"/>
      <c r="M41" s="59"/>
      <c r="N41" s="58"/>
      <c r="O41" s="59"/>
      <c r="P41" s="58"/>
      <c r="Q41" s="59"/>
      <c r="R41" s="58"/>
      <c r="S41" s="59"/>
      <c r="T41" s="58"/>
      <c r="U41" s="59"/>
      <c r="V41" s="59"/>
      <c r="W41" s="21"/>
      <c r="X41" s="1"/>
      <c r="Y41" s="1"/>
      <c r="Z41" s="1"/>
    </row>
    <row r="42" spans="1:26" ht="12.75">
      <c r="A42" s="1"/>
      <c r="B42" s="1"/>
      <c r="C42" s="1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1"/>
      <c r="X42" s="1"/>
      <c r="Y42" s="1"/>
      <c r="Z42" s="1"/>
    </row>
    <row r="43" spans="1:26" ht="18">
      <c r="A43" s="1"/>
      <c r="B43" s="1"/>
      <c r="C43" s="1"/>
      <c r="D43" s="5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61"/>
      <c r="X43" s="1"/>
      <c r="Y43" s="1"/>
      <c r="Z43" s="1"/>
    </row>
    <row r="44" spans="1:26" ht="18">
      <c r="A44" s="1"/>
      <c r="B44" s="1"/>
      <c r="C44" s="1"/>
      <c r="D44" s="56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61"/>
      <c r="X44" s="1"/>
      <c r="Y44" s="1"/>
      <c r="Z44" s="1"/>
    </row>
    <row r="45" spans="1:26" ht="33">
      <c r="A45" s="1"/>
      <c r="B45" s="1"/>
      <c r="C45" s="1"/>
      <c r="D45" s="56"/>
      <c r="E45" s="58"/>
      <c r="F45" s="58"/>
      <c r="G45" s="58"/>
      <c r="H45" s="58"/>
      <c r="I45" s="58"/>
      <c r="J45" s="73">
        <v>2</v>
      </c>
      <c r="K45" s="58"/>
      <c r="L45" s="58"/>
      <c r="M45" s="58"/>
      <c r="N45" s="58"/>
      <c r="O45" s="58"/>
      <c r="P45" s="58"/>
      <c r="Q45" s="73">
        <v>4</v>
      </c>
      <c r="R45" s="58"/>
      <c r="S45" s="58"/>
      <c r="T45" s="58" t="s">
        <v>116</v>
      </c>
      <c r="U45" s="73">
        <v>6.0039</v>
      </c>
      <c r="V45" s="58" t="s">
        <v>114</v>
      </c>
      <c r="W45" s="61"/>
      <c r="X45" s="1"/>
      <c r="Y45" s="1"/>
      <c r="Z45" s="1"/>
    </row>
    <row r="46" spans="1:26" ht="12.75">
      <c r="A46" s="1"/>
      <c r="B46" s="1"/>
      <c r="C46" s="1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1"/>
      <c r="X46" s="1"/>
      <c r="Y46" s="1"/>
      <c r="Z46" s="1"/>
    </row>
    <row r="47" spans="1:26" ht="12.75">
      <c r="A47" s="1"/>
      <c r="B47" s="1"/>
      <c r="C47" s="1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1"/>
      <c r="X47" s="1"/>
      <c r="Y47" s="1"/>
      <c r="Z47" s="1"/>
    </row>
    <row r="48" spans="1:26" ht="33">
      <c r="A48" s="1"/>
      <c r="B48" s="1"/>
      <c r="C48" s="1"/>
      <c r="D48" s="56"/>
      <c r="E48" s="5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5" t="s">
        <v>117</v>
      </c>
      <c r="U48" s="73">
        <v>337</v>
      </c>
      <c r="V48" s="58" t="s">
        <v>118</v>
      </c>
      <c r="W48" s="61"/>
      <c r="X48" s="1"/>
      <c r="Y48" s="1"/>
      <c r="Z48" s="1"/>
    </row>
    <row r="49" spans="1:26" ht="12" customHeight="1">
      <c r="A49" s="1"/>
      <c r="B49" s="1"/>
      <c r="C49" s="1"/>
      <c r="D49" s="56"/>
      <c r="E49" s="5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8"/>
      <c r="W49" s="61"/>
      <c r="X49" s="1"/>
      <c r="Y49" s="1"/>
      <c r="Z49" s="1"/>
    </row>
    <row r="50" spans="1:26" ht="18">
      <c r="A50" s="1"/>
      <c r="B50" s="1"/>
      <c r="C50" s="1"/>
      <c r="D50" s="56"/>
      <c r="E50" s="5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8"/>
      <c r="W50" s="61"/>
      <c r="X50" s="1"/>
      <c r="Y50" s="1"/>
      <c r="Z50" s="1"/>
    </row>
    <row r="51" spans="1:26" ht="23.25">
      <c r="A51" s="1"/>
      <c r="B51" s="1"/>
      <c r="C51" s="1"/>
      <c r="D51" s="1"/>
      <c r="E51" s="6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2"/>
      <c r="W51" s="6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74">
        <v>337</v>
      </c>
      <c r="O54" s="1"/>
      <c r="P54" s="1"/>
      <c r="Q54" s="1"/>
      <c r="R54" s="1"/>
      <c r="S54" s="20"/>
      <c r="T54" s="1"/>
      <c r="U54" s="75"/>
      <c r="V54" s="1"/>
      <c r="W54" s="1"/>
      <c r="X54" s="1"/>
      <c r="Y54" s="1"/>
      <c r="Z54" s="1"/>
    </row>
    <row r="55" spans="1:2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5"/>
      <c r="T57" s="1"/>
      <c r="U57" s="1"/>
      <c r="V57" s="1"/>
      <c r="W57" s="1"/>
      <c r="X57" s="1"/>
      <c r="Y57" s="1"/>
      <c r="Z57" s="1"/>
    </row>
    <row r="58" spans="1:2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>
      <c r="A77" s="1"/>
      <c r="B77" s="37" t="s">
        <v>61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7" t="s">
        <v>33</v>
      </c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9">
      <selection activeCell="G18" sqref="G18:I24"/>
    </sheetView>
  </sheetViews>
  <sheetFormatPr defaultColWidth="11.421875" defaultRowHeight="12.75"/>
  <cols>
    <col min="1" max="1" width="11.140625" style="49" customWidth="1"/>
    <col min="2" max="2" width="10.57421875" style="49" customWidth="1"/>
    <col min="3" max="3" width="46.140625" style="49" customWidth="1"/>
    <col min="4" max="5" width="9.140625" style="49" customWidth="1"/>
    <col min="6" max="6" width="4.421875" style="85" customWidth="1"/>
    <col min="7" max="7" width="10.140625" style="49" customWidth="1"/>
    <col min="8" max="9" width="11.28125" style="49" bestFit="1" customWidth="1"/>
    <col min="10" max="16384" width="9.140625" style="49" customWidth="1"/>
  </cols>
  <sheetData>
    <row r="2" spans="1:6" ht="21">
      <c r="A2" s="116" t="s">
        <v>94</v>
      </c>
      <c r="B2" s="116"/>
      <c r="C2" s="116"/>
      <c r="D2" s="116"/>
      <c r="E2" s="116"/>
      <c r="F2" s="82"/>
    </row>
    <row r="4" spans="1:6" s="50" customFormat="1" ht="16.5">
      <c r="A4" s="55" t="s">
        <v>80</v>
      </c>
      <c r="B4" s="55" t="s">
        <v>81</v>
      </c>
      <c r="C4" s="54" t="s">
        <v>2</v>
      </c>
      <c r="D4" s="55" t="s">
        <v>90</v>
      </c>
      <c r="E4" s="55" t="s">
        <v>91</v>
      </c>
      <c r="F4" s="83"/>
    </row>
    <row r="5" spans="1:6" ht="15">
      <c r="A5" s="51">
        <f>'5.2 Tiempos'!A4</f>
        <v>1</v>
      </c>
      <c r="B5" s="51" t="s">
        <v>82</v>
      </c>
      <c r="C5" s="52" t="str">
        <f>'5.2 Tiempos'!B4</f>
        <v>Cortar piezas</v>
      </c>
      <c r="D5" s="51">
        <f>'5.2 Tiempos'!S4</f>
        <v>22</v>
      </c>
      <c r="E5" s="53">
        <f>'5.1 Takt time'!$I$17</f>
        <v>79.09629596750928</v>
      </c>
      <c r="F5" s="81"/>
    </row>
    <row r="6" spans="1:6" ht="15">
      <c r="A6" s="51">
        <f>'5.2 Tiempos'!A5</f>
        <v>2</v>
      </c>
      <c r="B6" s="51" t="s">
        <v>83</v>
      </c>
      <c r="C6" s="52" t="str">
        <f>'5.2 Tiempos'!B5</f>
        <v>Pintar</v>
      </c>
      <c r="D6" s="51">
        <f>'5.2 Tiempos'!S5</f>
        <v>45</v>
      </c>
      <c r="E6" s="53">
        <f>'5.1 Takt time'!$I$17</f>
        <v>79.09629596750928</v>
      </c>
      <c r="F6" s="81"/>
    </row>
    <row r="7" spans="1:6" ht="15">
      <c r="A7" s="51">
        <f>'5.2 Tiempos'!A6</f>
        <v>3</v>
      </c>
      <c r="B7" s="51" t="s">
        <v>84</v>
      </c>
      <c r="C7" s="52" t="str">
        <f>'5.2 Tiempos'!B6</f>
        <v>Perforar</v>
      </c>
      <c r="D7" s="51">
        <f>'5.2 Tiempos'!S6</f>
        <v>19</v>
      </c>
      <c r="E7" s="53">
        <f>'5.1 Takt time'!$I$17</f>
        <v>79.09629596750928</v>
      </c>
      <c r="F7" s="81"/>
    </row>
    <row r="8" spans="1:6" ht="15">
      <c r="A8" s="51">
        <f>'5.2 Tiempos'!A7</f>
        <v>4</v>
      </c>
      <c r="B8" s="51" t="s">
        <v>85</v>
      </c>
      <c r="C8" s="52" t="str">
        <f>'5.2 Tiempos'!B7</f>
        <v>Ensable electrónico</v>
      </c>
      <c r="D8" s="51">
        <f>'5.2 Tiempos'!S7</f>
        <v>63</v>
      </c>
      <c r="E8" s="53">
        <f>'5.1 Takt time'!$I$17</f>
        <v>79.09629596750928</v>
      </c>
      <c r="F8" s="81"/>
    </row>
    <row r="9" spans="1:6" ht="15">
      <c r="A9" s="51">
        <f>'5.2 Tiempos'!A8</f>
        <v>5</v>
      </c>
      <c r="B9" s="51" t="s">
        <v>86</v>
      </c>
      <c r="C9" s="52" t="str">
        <f>'5.2 Tiempos'!B8</f>
        <v>Cargar software</v>
      </c>
      <c r="D9" s="51">
        <f>'5.2 Tiempos'!S8</f>
        <v>22</v>
      </c>
      <c r="E9" s="53">
        <f>'5.1 Takt time'!$I$17</f>
        <v>79.09629596750928</v>
      </c>
      <c r="F9" s="81"/>
    </row>
    <row r="10" spans="1:6" ht="15">
      <c r="A10" s="51">
        <f>'5.2 Tiempos'!A9</f>
        <v>6</v>
      </c>
      <c r="B10" s="51" t="s">
        <v>87</v>
      </c>
      <c r="C10" s="52" t="str">
        <f>'5.2 Tiempos'!B9</f>
        <v>Ensamble módulo ctrl.</v>
      </c>
      <c r="D10" s="51">
        <f>'5.2 Tiempos'!S9</f>
        <v>32</v>
      </c>
      <c r="E10" s="53">
        <f>'5.1 Takt time'!$I$17</f>
        <v>79.09629596750928</v>
      </c>
      <c r="F10" s="81"/>
    </row>
    <row r="11" spans="1:6" ht="15">
      <c r="A11" s="51">
        <f>'5.2 Tiempos'!A10</f>
        <v>7</v>
      </c>
      <c r="B11" s="51" t="s">
        <v>88</v>
      </c>
      <c r="C11" s="52" t="str">
        <f>'5.2 Tiempos'!B10</f>
        <v>Ensable final</v>
      </c>
      <c r="D11" s="51">
        <f>'5.2 Tiempos'!S10</f>
        <v>134</v>
      </c>
      <c r="E11" s="53">
        <f>'5.1 Takt time'!$I$17</f>
        <v>79.09629596750928</v>
      </c>
      <c r="F11" s="81"/>
    </row>
    <row r="12" spans="1:6" ht="15">
      <c r="A12" s="51">
        <f>'5.2 Tiempos'!A11</f>
        <v>8</v>
      </c>
      <c r="B12" s="51" t="s">
        <v>89</v>
      </c>
      <c r="C12" s="52" t="str">
        <f>'5.2 Tiempos'!B11</f>
        <v>Empaque</v>
      </c>
      <c r="D12" s="51">
        <f>'5.2 Tiempos'!S11</f>
        <v>49</v>
      </c>
      <c r="E12" s="53">
        <f>'5.1 Takt time'!$I$17</f>
        <v>79.09629596750928</v>
      </c>
      <c r="F12" s="81"/>
    </row>
    <row r="13" spans="4:6" ht="16.5">
      <c r="D13" s="76">
        <f>SUM(D5:D12)</f>
        <v>386</v>
      </c>
      <c r="E13" s="77">
        <f>E12</f>
        <v>79.09629596750928</v>
      </c>
      <c r="F13" s="84"/>
    </row>
    <row r="15" spans="3:4" ht="16.5">
      <c r="C15" s="49" t="s">
        <v>119</v>
      </c>
      <c r="D15" s="50">
        <f>D13/E13</f>
        <v>4.880127384960717</v>
      </c>
    </row>
    <row r="16" ht="15">
      <c r="K16" s="49">
        <f>77-54</f>
        <v>23</v>
      </c>
    </row>
    <row r="17" ht="15">
      <c r="K17" s="49">
        <f>134-K16</f>
        <v>111</v>
      </c>
    </row>
    <row r="18" spans="3:11" ht="16.5">
      <c r="C18" s="78" t="s">
        <v>81</v>
      </c>
      <c r="D18" s="79" t="s">
        <v>90</v>
      </c>
      <c r="E18" s="79" t="s">
        <v>91</v>
      </c>
      <c r="F18" s="86"/>
      <c r="G18" s="79" t="s">
        <v>81</v>
      </c>
      <c r="H18" s="79" t="s">
        <v>125</v>
      </c>
      <c r="I18" s="79" t="s">
        <v>124</v>
      </c>
      <c r="K18" s="49">
        <f>K17-77</f>
        <v>34</v>
      </c>
    </row>
    <row r="19" ht="5.25" customHeight="1"/>
    <row r="20" spans="3:9" ht="16.5">
      <c r="C20" s="49">
        <v>1</v>
      </c>
      <c r="D20" s="52">
        <f>$D$13/5</f>
        <v>77.2</v>
      </c>
      <c r="E20" s="53">
        <f>'5.1 Takt time'!$I$17</f>
        <v>79.09629596750928</v>
      </c>
      <c r="F20" s="81"/>
      <c r="G20" s="51" t="s">
        <v>82</v>
      </c>
      <c r="H20" s="51">
        <f>D5+D6</f>
        <v>67</v>
      </c>
      <c r="I20" s="80" t="s">
        <v>120</v>
      </c>
    </row>
    <row r="21" spans="3:9" ht="16.5">
      <c r="C21" s="49">
        <v>2</v>
      </c>
      <c r="D21" s="52">
        <f>$D$13/5</f>
        <v>77.2</v>
      </c>
      <c r="E21" s="53">
        <f>'5.1 Takt time'!$I$17</f>
        <v>79.09629596750928</v>
      </c>
      <c r="F21" s="81"/>
      <c r="G21" s="51" t="s">
        <v>83</v>
      </c>
      <c r="H21" s="51">
        <f>D7+D8</f>
        <v>82</v>
      </c>
      <c r="I21" s="80" t="s">
        <v>121</v>
      </c>
    </row>
    <row r="22" spans="3:9" ht="16.5">
      <c r="C22" s="49">
        <v>3</v>
      </c>
      <c r="D22" s="52">
        <f>$D$13/5</f>
        <v>77.2</v>
      </c>
      <c r="E22" s="53">
        <f>'5.1 Takt time'!$I$17</f>
        <v>79.09629596750928</v>
      </c>
      <c r="F22" s="81"/>
      <c r="G22" s="51" t="s">
        <v>84</v>
      </c>
      <c r="H22" s="51">
        <f>D9+D10+23</f>
        <v>77</v>
      </c>
      <c r="I22" s="80" t="s">
        <v>122</v>
      </c>
    </row>
    <row r="23" spans="3:9" ht="16.5">
      <c r="C23" s="49">
        <v>4</v>
      </c>
      <c r="D23" s="52">
        <f>$D$13/5</f>
        <v>77.2</v>
      </c>
      <c r="E23" s="53">
        <f>'5.1 Takt time'!$I$17</f>
        <v>79.09629596750928</v>
      </c>
      <c r="F23" s="81"/>
      <c r="G23" s="51" t="s">
        <v>85</v>
      </c>
      <c r="H23" s="51">
        <v>77</v>
      </c>
      <c r="I23" s="80">
        <v>7</v>
      </c>
    </row>
    <row r="24" spans="3:9" ht="16.5">
      <c r="C24" s="49">
        <v>5</v>
      </c>
      <c r="D24" s="52">
        <f>$D$13/5</f>
        <v>77.2</v>
      </c>
      <c r="E24" s="53">
        <f>'5.1 Takt time'!$I$17</f>
        <v>79.09629596750928</v>
      </c>
      <c r="F24" s="81"/>
      <c r="G24" s="51" t="s">
        <v>86</v>
      </c>
      <c r="H24" s="51">
        <f>K18+D12</f>
        <v>83</v>
      </c>
      <c r="I24" s="80" t="s">
        <v>123</v>
      </c>
    </row>
  </sheetData>
  <mergeCells count="1">
    <mergeCell ref="A2:E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8:G17"/>
  <sheetViews>
    <sheetView workbookViewId="0" topLeftCell="A1">
      <selection activeCell="G20" sqref="G20"/>
    </sheetView>
  </sheetViews>
  <sheetFormatPr defaultColWidth="11.421875" defaultRowHeight="12.75"/>
  <cols>
    <col min="1" max="2" width="11.421875" style="1" customWidth="1"/>
    <col min="3" max="3" width="36.7109375" style="22" customWidth="1"/>
    <col min="4" max="5" width="14.7109375" style="14" customWidth="1"/>
    <col min="6" max="6" width="3.421875" style="1" customWidth="1"/>
    <col min="7" max="7" width="13.57421875" style="1" customWidth="1"/>
    <col min="8" max="16384" width="11.421875" style="1" customWidth="1"/>
  </cols>
  <sheetData>
    <row r="8" spans="4:7" ht="15">
      <c r="D8" s="88" t="s">
        <v>126</v>
      </c>
      <c r="E8" s="88" t="s">
        <v>127</v>
      </c>
      <c r="G8" s="88" t="s">
        <v>132</v>
      </c>
    </row>
    <row r="9" ht="6.75" customHeight="1"/>
    <row r="10" spans="3:7" ht="15">
      <c r="C10" s="22" t="s">
        <v>135</v>
      </c>
      <c r="D10" s="87">
        <v>1259</v>
      </c>
      <c r="E10" s="87">
        <v>640</v>
      </c>
      <c r="G10" s="91">
        <f>D10-E10</f>
        <v>619</v>
      </c>
    </row>
    <row r="11" spans="3:7" ht="15">
      <c r="C11" s="22" t="s">
        <v>128</v>
      </c>
      <c r="D11" s="87">
        <v>10</v>
      </c>
      <c r="E11" s="87">
        <v>5</v>
      </c>
      <c r="G11" s="91">
        <f aca="true" t="shared" si="0" ref="G11:G16">D11-E11</f>
        <v>5</v>
      </c>
    </row>
    <row r="12" spans="3:7" ht="15">
      <c r="C12" s="22" t="s">
        <v>129</v>
      </c>
      <c r="D12" s="87">
        <v>185</v>
      </c>
      <c r="E12" s="87">
        <v>92</v>
      </c>
      <c r="G12" s="91">
        <f t="shared" si="0"/>
        <v>93</v>
      </c>
    </row>
    <row r="13" spans="3:7" ht="15">
      <c r="C13" s="22" t="s">
        <v>134</v>
      </c>
      <c r="D13" s="87">
        <v>14.4</v>
      </c>
      <c r="E13" s="87">
        <v>6.004</v>
      </c>
      <c r="G13" s="91">
        <f t="shared" si="0"/>
        <v>8.396</v>
      </c>
    </row>
    <row r="14" spans="3:7" ht="15">
      <c r="C14" s="22" t="s">
        <v>133</v>
      </c>
      <c r="D14" s="87">
        <v>3</v>
      </c>
      <c r="E14" s="87">
        <v>2</v>
      </c>
      <c r="G14" s="91">
        <f t="shared" si="0"/>
        <v>1</v>
      </c>
    </row>
    <row r="15" spans="3:7" ht="15">
      <c r="C15" s="22" t="s">
        <v>136</v>
      </c>
      <c r="D15" s="87">
        <v>7.1</v>
      </c>
      <c r="E15" s="87">
        <v>0</v>
      </c>
      <c r="G15" s="91">
        <f t="shared" si="0"/>
        <v>7.1</v>
      </c>
    </row>
    <row r="16" spans="3:7" ht="15">
      <c r="C16" s="22" t="s">
        <v>130</v>
      </c>
      <c r="D16" s="87">
        <v>4.3</v>
      </c>
      <c r="E16" s="87">
        <v>4</v>
      </c>
      <c r="G16" s="91">
        <f t="shared" si="0"/>
        <v>0.2999999999999998</v>
      </c>
    </row>
    <row r="17" spans="3:7" ht="15">
      <c r="C17" s="22" t="s">
        <v>131</v>
      </c>
      <c r="D17" s="89">
        <f>240/D13</f>
        <v>16.666666666666668</v>
      </c>
      <c r="E17" s="89">
        <f>240/E13</f>
        <v>39.973351099267155</v>
      </c>
      <c r="F17" s="90"/>
      <c r="G17" s="92">
        <f>E17-D17</f>
        <v>23.306684432600488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F44" sqref="F44"/>
    </sheetView>
  </sheetViews>
  <sheetFormatPr defaultColWidth="11.421875" defaultRowHeight="12.75"/>
  <cols>
    <col min="1" max="16384" width="11.421875" style="1" customWidth="1"/>
  </cols>
  <sheetData/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Socconini</dc:creator>
  <cp:keywords/>
  <dc:description/>
  <cp:lastModifiedBy>Luis Socconini</cp:lastModifiedBy>
  <cp:lastPrinted>2007-06-05T14:19:34Z</cp:lastPrinted>
  <dcterms:created xsi:type="dcterms:W3CDTF">2007-04-14T23:40:58Z</dcterms:created>
  <dcterms:modified xsi:type="dcterms:W3CDTF">2007-06-05T15:20:21Z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